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meie\ppa\users\48106156522\My Documents\"/>
    </mc:Choice>
  </mc:AlternateContent>
  <bookViews>
    <workbookView xWindow="0" yWindow="0" windowWidth="28800" windowHeight="12300" tabRatio="757"/>
  </bookViews>
  <sheets>
    <sheet name="A. Eelarve" sheetId="11" r:id="rId1"/>
    <sheet name="B. Maksetaotlus" sheetId="6" r:id="rId2"/>
    <sheet name="C. KULUARUANDE KOOND" sheetId="1" r:id="rId3"/>
    <sheet name="C1. Tööjõukulud" sheetId="13" r:id="rId4"/>
    <sheet name="C2. Sõidu- ja lähetuskulud" sheetId="10" r:id="rId5"/>
    <sheet name="C3. Seadmed, kinnisvara" sheetId="18" r:id="rId6"/>
    <sheet name="C4. Muud otsesed kulud" sheetId="20" r:id="rId7"/>
    <sheet name="Nähtamatu leht" sheetId="16" state="hidden" r:id="rId8"/>
  </sheets>
  <definedNames>
    <definedName name="Kinnituskiri" comment="Vali sobiv vastusevariant">'Nähtamatu leht'!$A$12:$A$14</definedName>
    <definedName name="Projekti_valdkond">'A. Eelarve'!$B$7</definedName>
    <definedName name="Valdkond">'Nähtamatu leht'!$A$1:$A$3</definedName>
    <definedName name="Ühik">'Nähtamatu leht'!$A$6:$A$9</definedName>
  </definedNames>
  <calcPr calcId="162913"/>
</workbook>
</file>

<file path=xl/calcChain.xml><?xml version="1.0" encoding="utf-8"?>
<calcChain xmlns="http://schemas.openxmlformats.org/spreadsheetml/2006/main">
  <c r="C22" i="11" l="1"/>
  <c r="C21" i="11"/>
  <c r="C20" i="11"/>
  <c r="G47" i="11" l="1"/>
  <c r="G44" i="11"/>
  <c r="G46" i="11"/>
  <c r="C27" i="6" l="1"/>
  <c r="C26" i="6"/>
  <c r="G31" i="6" l="1"/>
  <c r="D16" i="11" l="1"/>
  <c r="H23" i="1" l="1"/>
  <c r="E23" i="1"/>
  <c r="G77" i="18"/>
  <c r="G59" i="18"/>
  <c r="G23" i="1" s="1"/>
  <c r="G41" i="18"/>
  <c r="F23" i="1" s="1"/>
  <c r="G23" i="18"/>
  <c r="G47" i="10"/>
  <c r="H22" i="1" s="1"/>
  <c r="G29" i="10"/>
  <c r="G22" i="1" s="1"/>
  <c r="G11" i="10"/>
  <c r="F22" i="1" s="1"/>
  <c r="G7" i="10"/>
  <c r="G171" i="13"/>
  <c r="H21" i="1" s="1"/>
  <c r="G153" i="13"/>
  <c r="G21" i="1" s="1"/>
  <c r="G104" i="13"/>
  <c r="F21" i="1" s="1"/>
  <c r="G48" i="10" l="1"/>
  <c r="G78" i="18"/>
  <c r="E22" i="1"/>
  <c r="D22" i="1"/>
  <c r="D23" i="1"/>
  <c r="G77" i="20"/>
  <c r="H24" i="1" s="1"/>
  <c r="H25" i="1" s="1"/>
  <c r="H27" i="1" s="1"/>
  <c r="G59" i="20"/>
  <c r="L26" i="6"/>
  <c r="G31" i="1" l="1"/>
  <c r="G34" i="1" s="1"/>
  <c r="G38" i="1"/>
  <c r="G39" i="1" s="1"/>
  <c r="G24" i="1"/>
  <c r="G25" i="1" s="1"/>
  <c r="G27" i="1" s="1"/>
  <c r="F31" i="1" l="1"/>
  <c r="F34" i="1" s="1"/>
  <c r="F38" i="1"/>
  <c r="F39" i="1" s="1"/>
  <c r="I31" i="6"/>
  <c r="L27" i="6" l="1"/>
  <c r="L28" i="6"/>
  <c r="L29" i="6"/>
  <c r="L30" i="6"/>
  <c r="D26" i="1" l="1"/>
  <c r="K31" i="6"/>
  <c r="E31" i="6"/>
  <c r="C28" i="6"/>
  <c r="C29" i="6"/>
  <c r="C30" i="6"/>
  <c r="L31" i="6"/>
  <c r="L17" i="6"/>
  <c r="C31" i="6" l="1"/>
  <c r="C23" i="1" l="1"/>
  <c r="G54" i="11"/>
  <c r="D39" i="1" l="1"/>
  <c r="G41" i="20"/>
  <c r="G23" i="20"/>
  <c r="E24" i="1" s="1"/>
  <c r="F24" i="1" l="1"/>
  <c r="D24" i="1" s="1"/>
  <c r="G78" i="20"/>
  <c r="I23" i="1" l="1"/>
  <c r="I11" i="1"/>
  <c r="I12" i="1"/>
  <c r="I13" i="1"/>
  <c r="I14" i="1"/>
  <c r="I10" i="1"/>
  <c r="I15" i="1" l="1"/>
  <c r="B33" i="1" l="1"/>
  <c r="B32" i="1"/>
  <c r="G56" i="11" l="1"/>
  <c r="C23" i="11" l="1"/>
  <c r="C24" i="1" s="1"/>
  <c r="I24" i="1" s="1"/>
  <c r="M30" i="6"/>
  <c r="M29" i="6"/>
  <c r="M28" i="6"/>
  <c r="M27" i="6"/>
  <c r="M26" i="6"/>
  <c r="L19" i="6"/>
  <c r="L18" i="6"/>
  <c r="L16" i="6"/>
  <c r="L15" i="6"/>
  <c r="C32" i="1"/>
  <c r="C33" i="1"/>
  <c r="M31" i="6" l="1"/>
  <c r="L20" i="6"/>
  <c r="D34" i="1"/>
  <c r="G51" i="11" l="1"/>
  <c r="C25" i="11"/>
  <c r="C26" i="1" s="1"/>
  <c r="G50" i="11" l="1"/>
  <c r="G43" i="11"/>
  <c r="G55" i="13"/>
  <c r="E21" i="1" l="1"/>
  <c r="G172" i="13"/>
  <c r="G58" i="11"/>
  <c r="C21" i="1"/>
  <c r="D21" i="1" l="1"/>
  <c r="D25" i="1" s="1"/>
  <c r="E25" i="1"/>
  <c r="G60" i="11"/>
  <c r="C25" i="1"/>
  <c r="C27" i="1" s="1"/>
  <c r="C24" i="11"/>
  <c r="I26" i="1"/>
  <c r="F25" i="1"/>
  <c r="D27" i="1" l="1"/>
  <c r="I25" i="1"/>
  <c r="I21" i="1"/>
  <c r="D22" i="11"/>
  <c r="D20" i="11"/>
  <c r="D23" i="11"/>
  <c r="D21" i="11"/>
  <c r="F27" i="1"/>
  <c r="E31" i="1" l="1"/>
  <c r="C31" i="1" s="1"/>
  <c r="C34" i="1" s="1"/>
  <c r="E38" i="1"/>
  <c r="C38" i="1" s="1"/>
  <c r="D24" i="11"/>
  <c r="D26" i="11" s="1"/>
  <c r="H14" i="1"/>
  <c r="H12" i="1"/>
  <c r="H10" i="1"/>
  <c r="H13" i="1"/>
  <c r="H11" i="1"/>
  <c r="I22" i="1"/>
  <c r="C26" i="11"/>
  <c r="F11" i="1"/>
  <c r="F10" i="1"/>
  <c r="F12" i="1"/>
  <c r="F13" i="1"/>
  <c r="F14" i="1"/>
  <c r="E27" i="1"/>
  <c r="E10" i="1" s="1"/>
  <c r="C11" i="11" l="1"/>
  <c r="C15" i="6" s="1"/>
  <c r="C12" i="11"/>
  <c r="C13" i="11"/>
  <c r="B30" i="11"/>
  <c r="D10" i="1"/>
  <c r="E39" i="1"/>
  <c r="C39" i="1"/>
  <c r="E34" i="1"/>
  <c r="H15" i="1"/>
  <c r="G13" i="1"/>
  <c r="G14" i="1"/>
  <c r="G12" i="1"/>
  <c r="G15" i="1" s="1"/>
  <c r="C15" i="11"/>
  <c r="C14" i="11"/>
  <c r="E12" i="1"/>
  <c r="E13" i="1"/>
  <c r="E14" i="1"/>
  <c r="E11" i="1"/>
  <c r="D11" i="1" s="1"/>
  <c r="F15" i="1"/>
  <c r="B37" i="11" l="1"/>
  <c r="B31" i="1"/>
  <c r="B34" i="1" s="1"/>
  <c r="E15" i="6"/>
  <c r="K15" i="6"/>
  <c r="I15" i="6"/>
  <c r="G15" i="6"/>
  <c r="C16" i="11"/>
  <c r="D14" i="1"/>
  <c r="D13" i="1"/>
  <c r="D12" i="1"/>
  <c r="C17" i="6"/>
  <c r="C12" i="1"/>
  <c r="C13" i="1"/>
  <c r="C18" i="6"/>
  <c r="C14" i="1"/>
  <c r="C19" i="6"/>
  <c r="C16" i="6"/>
  <c r="C11" i="1"/>
  <c r="C10" i="1"/>
  <c r="E15" i="1"/>
  <c r="B38" i="1" l="1"/>
  <c r="B39" i="1" s="1"/>
  <c r="B38" i="11"/>
  <c r="D15" i="1"/>
  <c r="I16" i="6"/>
  <c r="I20" i="6" s="1"/>
  <c r="K16" i="6"/>
  <c r="E16" i="6"/>
  <c r="G16" i="6"/>
  <c r="C20" i="6"/>
  <c r="I27" i="1"/>
  <c r="C15" i="1"/>
  <c r="G20" i="6" l="1"/>
  <c r="E20" i="6"/>
  <c r="K20" i="6" l="1"/>
</calcChain>
</file>

<file path=xl/sharedStrings.xml><?xml version="1.0" encoding="utf-8"?>
<sst xmlns="http://schemas.openxmlformats.org/spreadsheetml/2006/main" count="1057" uniqueCount="347">
  <si>
    <t>Kuluaruande vorm</t>
  </si>
  <si>
    <t>Rea nr</t>
  </si>
  <si>
    <t>Kululiik</t>
  </si>
  <si>
    <t>AMIF</t>
  </si>
  <si>
    <t>Kokku</t>
  </si>
  <si>
    <t>Eelarve täitmise %</t>
  </si>
  <si>
    <t>Tööjõukulud</t>
  </si>
  <si>
    <t>2.</t>
  </si>
  <si>
    <t>Lähetuskulud</t>
  </si>
  <si>
    <t>3.</t>
  </si>
  <si>
    <t>Projekti tegelikud kulud</t>
  </si>
  <si>
    <t>PROJEKTI KULUD KOKKU</t>
  </si>
  <si>
    <t>Kavandatud eelarve</t>
  </si>
  <si>
    <t>KAUDSED KULUD</t>
  </si>
  <si>
    <t>Rahastamisallikas</t>
  </si>
  <si>
    <t>Summa</t>
  </si>
  <si>
    <t>Riiklik kaasfinantseering</t>
  </si>
  <si>
    <t>Partnerite poolne kaasfinantseering</t>
  </si>
  <si>
    <t>Toetuse saaja omafinanantseering</t>
  </si>
  <si>
    <t>KOKKU</t>
  </si>
  <si>
    <t>Projekti raames tehtud kulusid on rahastatud teistest allikatest (sh teistest Euroopa Liidu fondidest või programmidest)</t>
  </si>
  <si>
    <t>Projekti raames on teenitud tulu</t>
  </si>
  <si>
    <t>Kui projekti raames on teenitud tulu, siis see on maksetaotluses abikõlblikest kuludest maha arvatud</t>
  </si>
  <si>
    <t>Käibemaksukohuslase või mittekohuslase staatus on võrreldes toetuse taotluses tooduga muutunud</t>
  </si>
  <si>
    <t xml:space="preserve">Tegelikud kulud </t>
  </si>
  <si>
    <t>VARJUPAIGA-, RÄNDE- JA INTEGRATSIOONIFOND</t>
  </si>
  <si>
    <t>Varjupaik</t>
  </si>
  <si>
    <t>Integratsioon</t>
  </si>
  <si>
    <t>Tagasipöördumine</t>
  </si>
  <si>
    <t>KOOND</t>
  </si>
  <si>
    <t>Otsesed kulud kokku</t>
  </si>
  <si>
    <t>Kaudsed kulud</t>
  </si>
  <si>
    <t>Projekti kulud kokku</t>
  </si>
  <si>
    <t>nr</t>
  </si>
  <si>
    <t>Kulu detailne kirjeldus</t>
  </si>
  <si>
    <t>Ühik</t>
  </si>
  <si>
    <t>PROJEKTI OTSESED KULUD</t>
  </si>
  <si>
    <t>1.</t>
  </si>
  <si>
    <t>tund</t>
  </si>
  <si>
    <t>PROJEKTI OTSESED KULUD KOKKU</t>
  </si>
  <si>
    <t>PROJEKTI KAUDSED KULUD</t>
  </si>
  <si>
    <t>Kogus</t>
  </si>
  <si>
    <t>% kogukuludest</t>
  </si>
  <si>
    <t xml:space="preserve">OTSESED KULUD </t>
  </si>
  <si>
    <t>Toetuse saaja:</t>
  </si>
  <si>
    <t>Projekti valdkond:</t>
  </si>
  <si>
    <t>Projekti käigus saadud muud sissetulekud</t>
  </si>
  <si>
    <t>SELGITUS</t>
  </si>
  <si>
    <t>Kuludokumendi väljastaja</t>
  </si>
  <si>
    <t>Kuludokumendi nimetus</t>
  </si>
  <si>
    <t>Kuludokumendi number</t>
  </si>
  <si>
    <t>Kuludokumendi kuupäev</t>
  </si>
  <si>
    <t>Kulu lühikirjeldus</t>
  </si>
  <si>
    <t>4.</t>
  </si>
  <si>
    <t>kuu</t>
  </si>
  <si>
    <t>tk</t>
  </si>
  <si>
    <t>Osakaal %</t>
  </si>
  <si>
    <t>PROJEKTI MAKSUMUS KOKKU</t>
  </si>
  <si>
    <t>Tabel 1. Projekti maksumus ja tulud allikate lõikes (EUR)</t>
  </si>
  <si>
    <t xml:space="preserve">Tööjõukulud kokku </t>
  </si>
  <si>
    <t>Projekti kavandatud tulud</t>
  </si>
  <si>
    <t>Tegelikud tulud kokku</t>
  </si>
  <si>
    <t>Maksetaotluse vorm</t>
  </si>
  <si>
    <t>Maksed</t>
  </si>
  <si>
    <t>Laekumise kuupäev pp/kk/aaaa</t>
  </si>
  <si>
    <t>Tabel 1. Projekti kavandatud maksed</t>
  </si>
  <si>
    <t>Tabel 2. Projekti jooksul laekunud maksed ja lõppmakse</t>
  </si>
  <si>
    <t>Toetusleping (punkt)</t>
  </si>
  <si>
    <t>Tegelikud kulud KOKKU</t>
  </si>
  <si>
    <t>Kavandatud kulud</t>
  </si>
  <si>
    <t>1. Tööjõukulud</t>
  </si>
  <si>
    <t>Jah</t>
  </si>
  <si>
    <t>Ei</t>
  </si>
  <si>
    <t>Ei kohaldu</t>
  </si>
  <si>
    <t>VASTUS</t>
  </si>
  <si>
    <t>Mina, toetuse saaja, kinnitan, et:</t>
  </si>
  <si>
    <r>
      <t xml:space="preserve">Kulu selgitus </t>
    </r>
    <r>
      <rPr>
        <i/>
        <sz val="12"/>
        <color theme="1"/>
        <rFont val="Times New Roman"/>
        <family val="1"/>
        <charset val="186"/>
      </rPr>
      <t>(Tabelisse lisada lahtreid vastavalt kuludokumentide arvule)</t>
    </r>
  </si>
  <si>
    <r>
      <t>Kulu selgitus</t>
    </r>
    <r>
      <rPr>
        <i/>
        <sz val="12"/>
        <color theme="1"/>
        <rFont val="Times New Roman"/>
        <family val="1"/>
        <charset val="186"/>
      </rPr>
      <t xml:space="preserve"> (Tabelisse lisada lahtreid vastavalt kuludokumentide arvule)</t>
    </r>
  </si>
  <si>
    <t>päev</t>
  </si>
  <si>
    <t>Seadmed, kinnisvara</t>
  </si>
  <si>
    <t>___________________________________________</t>
  </si>
  <si>
    <t>Muud otsesed kulud</t>
  </si>
  <si>
    <t>Seadmete/kinnisvaraga seotud kulud kokku</t>
  </si>
  <si>
    <t>Tabel 3. Projekti kulude prognoos valdkondade lõikes (EUR) (kui kohaldub)</t>
  </si>
  <si>
    <t>Tabel 4. Projekti kulude prognoos meetmete lõikes (EUR) (kui kohaldub)</t>
  </si>
  <si>
    <t>Tabel 3. Projekti kulud valdkondade lõikes (EUR) (kui kohaldub)</t>
  </si>
  <si>
    <t>Tabel 2. Kuluaruande koond (EUR)</t>
  </si>
  <si>
    <t>Projekti pealkiri:</t>
  </si>
  <si>
    <t>Tabel 5. Projekti detailne eelarve (EUR)</t>
  </si>
  <si>
    <t>Tabel 2. Projekti kululiikide koondtabel (EUR)</t>
  </si>
  <si>
    <t>Tabel 1. Projekti tulud allikate lõikes (EUR)</t>
  </si>
  <si>
    <t>Koostaja</t>
  </si>
  <si>
    <t>Toetuse saaja volitatud esindaja</t>
  </si>
  <si>
    <t>1.1.</t>
  </si>
  <si>
    <t>1.2.</t>
  </si>
  <si>
    <t>2.1.</t>
  </si>
  <si>
    <t>* Aruandlusperioodi kuluaruande ülesehitus peab vastama eelarvele</t>
  </si>
  <si>
    <t>2. Sõidu- ja lähetuskulud</t>
  </si>
  <si>
    <t>Ühiku hind</t>
  </si>
  <si>
    <t>Sõidu- ja lähetuskulud</t>
  </si>
  <si>
    <t>Tabel 4. Projekti kulud meetmete lõikes (EUR) (kui kohaldub)</t>
  </si>
  <si>
    <t xml:space="preserve">Tabel 5. Toetuse saaja kinnitus </t>
  </si>
  <si>
    <t>X%</t>
  </si>
  <si>
    <t>3. Seadmed/kinnisvara</t>
  </si>
  <si>
    <t>LISA 2</t>
  </si>
  <si>
    <t>IV</t>
  </si>
  <si>
    <t>"Fact finding" missiooni ettevalmistav lähetus</t>
  </si>
  <si>
    <t>"Fact-finding" missioon</t>
  </si>
  <si>
    <t>kogu  missiooni kulud (lennuipiletid, hotell, majutus, päevartahad, kindlustus, turvalisuskulud)</t>
  </si>
  <si>
    <t>Missiooni varustus</t>
  </si>
  <si>
    <t>Toetuse taotleja: Politsei-ja Piirivalveamet</t>
  </si>
  <si>
    <t>Projekti pealkiri: Päritoluriigi info otsimise pädevuse ja analüüsi võimekuse tõstmine PPAs II</t>
  </si>
  <si>
    <t>2.2.</t>
  </si>
  <si>
    <t>2.3.</t>
  </si>
  <si>
    <t>3.1.</t>
  </si>
  <si>
    <t>Varjupaik - vastuvõtt</t>
  </si>
  <si>
    <t>Ekspertide vaktsineerimine</t>
  </si>
  <si>
    <t>eksperte vaktsineeritakse missiooni eelselt vastavalt missiooni riigile  (kumbagi 1 x)</t>
  </si>
  <si>
    <t xml:space="preserve">ekspertide väliskoolitus 1 kord aastas </t>
  </si>
  <si>
    <t>COI ekspertide väliskoolitused</t>
  </si>
  <si>
    <t>COI eksperdid lähetatakse ettevalmistuse ajaks partnerliikmesriiki</t>
  </si>
  <si>
    <t>Politsei-ja Piirivalveamet</t>
  </si>
  <si>
    <t>Päritoluriigi info otsimise pädevuse ja analüüsi võimekuse tõstmine PPAs II</t>
  </si>
  <si>
    <t>2 COI eksperti võetakse tööle täistööajaga, töölepingu alusel. COI eksperdi brutopalk on 1800 eurot kuus</t>
  </si>
  <si>
    <t>COI ekspertide sotsiaalmaks 33%</t>
  </si>
  <si>
    <t>33% COI eksperdi brutopalgast (1800 x 33%)</t>
  </si>
  <si>
    <t>COI eksperdi töötuskindlustusmakse (0,8%)</t>
  </si>
  <si>
    <t>0,8% projektijuhi kuupalgast 1800 *0,8%)</t>
  </si>
  <si>
    <t>Kahe COI eksperdi töötasu (täistööaeg, tähtajaline leping)</t>
  </si>
  <si>
    <t>Eelmakse</t>
  </si>
  <si>
    <t>I vahemakse</t>
  </si>
  <si>
    <t>III vahemakse</t>
  </si>
  <si>
    <t>II vahemakse</t>
  </si>
  <si>
    <t>4.1.1.</t>
  </si>
  <si>
    <t>4.1.2.</t>
  </si>
  <si>
    <t>4.1.3.</t>
  </si>
  <si>
    <t>4.1.4.</t>
  </si>
  <si>
    <t>Maksetaotlus</t>
  </si>
  <si>
    <t>(nimi, allkiri)</t>
  </si>
  <si>
    <t>Aruandlusperioodi 01/01/2019 - 30/06/2019 kulud</t>
  </si>
  <si>
    <t>Aruandlusperioodi 01/07/2019 - 31/12/2019 kulud</t>
  </si>
  <si>
    <t>Aruandlusperioodi 01/01/2020 - 30/06/2020 kulud</t>
  </si>
  <si>
    <t>Aruandlusperioodi 01/07/2020 - 31/12/2020 kulud</t>
  </si>
  <si>
    <t>Projekti tunnus: AMIF2018-11</t>
  </si>
  <si>
    <t>AMIF2018-11</t>
  </si>
  <si>
    <t>Varjupaik-vastuvõtt</t>
  </si>
  <si>
    <t>1.3.</t>
  </si>
  <si>
    <t>4.1.</t>
  </si>
  <si>
    <t>missioonile minekuks vajalik turvariietus ja varustus, esmaabi pakk</t>
  </si>
  <si>
    <t>4. Muud otsesed kulud</t>
  </si>
  <si>
    <t>Aruandlusperioodi 01/01/2019-30/06/2019 kulud kokku</t>
  </si>
  <si>
    <t>Aruandlusperioodi 01/07/2019-31/12/2019 kulud kokku</t>
  </si>
  <si>
    <t>Aruandlusperioodi 01/01/2020-30/06/2020 kulud kokku</t>
  </si>
  <si>
    <t>Aruandlusperioodi 01/07/2020-31/12/2020 kulud kokku</t>
  </si>
  <si>
    <t>Muud otsesed kulud kokku</t>
  </si>
  <si>
    <t>Sõidu- ja lähetuskulud kokku</t>
  </si>
  <si>
    <t>Projekti periood:</t>
  </si>
  <si>
    <t xml:space="preserve">Toetuse taotleja: </t>
  </si>
  <si>
    <t xml:space="preserve">Projekti pealkiri: </t>
  </si>
  <si>
    <t>Projekti tunnus:</t>
  </si>
  <si>
    <t>Toetuslepingu juurde</t>
  </si>
  <si>
    <t>Politsei- ja Piirivalveamet</t>
  </si>
  <si>
    <t>palgateatis</t>
  </si>
  <si>
    <t>Dana Karjatse netotasu</t>
  </si>
  <si>
    <t>Töötasust kinnipeetud maksud (töötusk., kogumispension, üksikisku tulumaks)</t>
  </si>
  <si>
    <t>012019</t>
  </si>
  <si>
    <t>Tööandja sotsiaalmaks</t>
  </si>
  <si>
    <t>Tööandja töötuskindlustus</t>
  </si>
  <si>
    <t>5.</t>
  </si>
  <si>
    <t>6.</t>
  </si>
  <si>
    <t>7.</t>
  </si>
  <si>
    <t>8.</t>
  </si>
  <si>
    <t>Jaak Ilomets netotasu</t>
  </si>
  <si>
    <t>022019</t>
  </si>
  <si>
    <t>032019</t>
  </si>
  <si>
    <t>042019</t>
  </si>
  <si>
    <t>052019</t>
  </si>
  <si>
    <t>062019</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</si>
  <si>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</si>
  <si>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</si>
  <si>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</si>
  <si>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</si>
  <si>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</si>
  <si>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</si>
  <si>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</si>
  <si>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</si>
  <si>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</si>
  <si>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</si>
  <si>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</si>
  <si>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</si>
  <si>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</si>
  <si>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</si>
  <si>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</si>
  <si>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</si>
  <si>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</si>
  <si>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</si>
  <si>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</si>
  <si>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</si>
  <si>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</si>
  <si>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</si>
  <si>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</si>
  <si>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</si>
  <si>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</si>
  <si>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</si>
  <si>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</si>
  <si>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</si>
  <si>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</si>
  <si>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</si>
  <si>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</si>
  <si>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</si>
  <si>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</si>
  <si>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</si>
  <si>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</si>
  <si>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</si>
  <si>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</si>
  <si>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</si>
  <si>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</si>
  <si>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</si>
  <si>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r>
      <t>Marina Põldma /</t>
    </r>
    <r>
      <rPr>
        <i/>
        <sz val="11"/>
        <rFont val="Calibri"/>
        <family val="2"/>
        <charset val="186"/>
        <scheme val="minor"/>
      </rPr>
      <t>allkirjastatud digitaalselt</t>
    </r>
  </si>
  <si>
    <r>
      <t>Margit Ratnik/</t>
    </r>
    <r>
      <rPr>
        <i/>
        <sz val="11"/>
        <color theme="1"/>
        <rFont val="Calibri"/>
        <family val="2"/>
        <charset val="186"/>
        <scheme val="minor"/>
      </rPr>
      <t>allkirjastatud digitaalselt</t>
    </r>
  </si>
  <si>
    <t>PPA</t>
  </si>
  <si>
    <t>49.</t>
  </si>
  <si>
    <t>072019</t>
  </si>
  <si>
    <t>082019</t>
  </si>
  <si>
    <t>092019</t>
  </si>
  <si>
    <t>102019</t>
  </si>
  <si>
    <t>112019</t>
  </si>
  <si>
    <t>122019</t>
  </si>
  <si>
    <t>50.</t>
  </si>
  <si>
    <t>51.</t>
  </si>
  <si>
    <t>Välislähetuse korraldus</t>
  </si>
  <si>
    <t>Kuluaruanne</t>
  </si>
  <si>
    <t>1.13-2.3/345-1</t>
  </si>
  <si>
    <t>1.13-2.3/345-2</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</si>
  <si>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</si>
  <si>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</si>
  <si>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</si>
  <si>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</si>
  <si>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</si>
  <si>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</si>
  <si>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</si>
  <si>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</si>
  <si>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</si>
  <si>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</si>
  <si>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</si>
  <si>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</si>
  <si>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</si>
  <si>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</si>
  <si>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</si>
  <si>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</si>
  <si>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</si>
  <si>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</si>
  <si>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</si>
  <si>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</si>
  <si>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</si>
  <si>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</si>
  <si>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</si>
  <si>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</si>
  <si>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</si>
  <si>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</si>
  <si>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</si>
  <si>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</si>
  <si>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</si>
  <si>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</si>
  <si>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</si>
  <si>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</si>
  <si>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</si>
  <si>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</si>
  <si>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</si>
  <si>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</si>
  <si>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</si>
  <si>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</si>
  <si>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</si>
  <si>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</si>
  <si>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</si>
  <si>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</si>
  <si>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</si>
  <si>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</si>
  <si>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</si>
  <si>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</si>
  <si>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</si>
  <si>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</si>
  <si>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</si>
  <si>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</si>
  <si>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</si>
  <si>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</si>
  <si>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</si>
  <si>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</si>
  <si>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</si>
  <si>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</si>
  <si>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</si>
  <si>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</si>
  <si>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</si>
  <si>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</si>
  <si>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</si>
  <si>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</si>
  <si>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012020</t>
  </si>
  <si>
    <t>114.</t>
  </si>
  <si>
    <t>115.</t>
  </si>
  <si>
    <t>116.</t>
  </si>
  <si>
    <t>117.</t>
  </si>
  <si>
    <t>118.</t>
  </si>
  <si>
    <t>119.</t>
  </si>
  <si>
    <t>120.</t>
  </si>
  <si>
    <t>121.</t>
  </si>
  <si>
    <t>122.</t>
  </si>
  <si>
    <t>123.</t>
  </si>
  <si>
    <t>124.</t>
  </si>
  <si>
    <t>125.</t>
  </si>
  <si>
    <t>022020</t>
  </si>
  <si>
    <t>Madli-Katriin Tauts netotasu</t>
  </si>
  <si>
    <t>032020</t>
  </si>
  <si>
    <t>042020</t>
  </si>
  <si>
    <t>126.</t>
  </si>
  <si>
    <t>127.</t>
  </si>
  <si>
    <t>128.</t>
  </si>
  <si>
    <t>129.</t>
  </si>
  <si>
    <t>130.</t>
  </si>
  <si>
    <t>131.</t>
  </si>
  <si>
    <t>132.</t>
  </si>
  <si>
    <t>133.</t>
  </si>
  <si>
    <t>134.</t>
  </si>
  <si>
    <t>135.</t>
  </si>
  <si>
    <t>136.</t>
  </si>
  <si>
    <t>052020</t>
  </si>
  <si>
    <t>137.</t>
  </si>
  <si>
    <t>138.</t>
  </si>
  <si>
    <t>139.</t>
  </si>
  <si>
    <t>140.</t>
  </si>
  <si>
    <t>141.</t>
  </si>
  <si>
    <t>142.</t>
  </si>
  <si>
    <t>143.</t>
  </si>
  <si>
    <t>144.</t>
  </si>
  <si>
    <t>062020</t>
  </si>
  <si>
    <t>Toetuslepingu punkti 4.1.4 kohaselt taotlen AMIF-i vahemakse 46 600,80 euro eraldamist lepingu punktis 4.4 nimetatud kontole</t>
  </si>
  <si>
    <t>Päevarahad Dana Karjatse 18.11-21.11.19 Malta koolitus</t>
  </si>
  <si>
    <t>Kohaliku transpordi kulu Dana Karjatse 18.11-21.11.19 Malta koolitus</t>
  </si>
  <si>
    <t>1.4.</t>
  </si>
  <si>
    <t>Kahe COI eksperdi töötasu (täistööaeg, tähtajaline leping) 01.01.2021-31.12.2022</t>
  </si>
  <si>
    <t>2 COI eksperti võetakse tööle täistööajaga, töölepingu alusel. COI eksperdi brutopalk on 1950 eurot kuus</t>
  </si>
  <si>
    <t>1.5.</t>
  </si>
  <si>
    <t>COI ekspertide sotsiaalmaks 33% 01.01.2021 -31.12.2022</t>
  </si>
  <si>
    <t>33% COI eksperdi brutopalgast (1950 x 33%)</t>
  </si>
  <si>
    <t>1.6.</t>
  </si>
  <si>
    <t>COI eksperdi töötuskindlustusmakse (0,8%) 01.01.2021-31.12.2022</t>
  </si>
  <si>
    <t>Need teegevused jäävad ära, kuna pole suutnud leida partnerit. COVID-19 situatsioonis keerukam leiada</t>
  </si>
  <si>
    <r>
      <t>01.01.2019-</t>
    </r>
    <r>
      <rPr>
        <sz val="12"/>
        <color rgb="FFFF0000"/>
        <rFont val="Times New Roman"/>
        <family val="1"/>
        <charset val="186"/>
      </rPr>
      <t>31.12.2022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</si>
</sst>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sz val="12"/>
      <color rgb="FFFF0000"/>
      <name val="Times New Roman"/>
      <family val="1"/>
      <charset val="186"/>
    </font>
    <font>
      <b/>
      <sz val="12"/>
      <color rgb="FFFF0000"/>
      <name val="Times New Roman"/>
      <family val="1"/>
      <charset val="186"/>
    </font>
    <font>
      <u/>
      <sz val="11"/>
      <color theme="10"/>
      <name val="Calibri"/>
      <family val="2"/>
      <charset val="186"/>
      <scheme val="minor"/>
    </font>
    <font>
      <b/>
      <i/>
      <sz val="12"/>
      <name val="Times New Roman"/>
      <family val="1"/>
      <charset val="186"/>
    </font>
    <font>
      <i/>
      <sz val="11"/>
      <color theme="1"/>
      <name val="Calibri"/>
      <family val="2"/>
      <charset val="186"/>
      <scheme val="minor"/>
    </font>
    <font>
      <sz val="12"/>
      <name val="Times New Roman"/>
      <family val="1"/>
      <charset val="186"/>
    </font>
    <font>
      <b/>
      <sz val="12"/>
      <name val="Times New Roman"/>
      <family val="1"/>
      <charset val="186"/>
    </font>
    <font>
      <strike/>
      <sz val="12"/>
      <color theme="1"/>
      <name val="Times New Roman"/>
      <family val="1"/>
      <charset val="186"/>
    </font>
    <font>
      <sz val="11"/>
      <color rgb="FFFF0000"/>
      <name val="Calibri"/>
      <family val="2"/>
      <charset val="186"/>
      <scheme val="minor"/>
    </font>
    <font>
      <i/>
      <sz val="12"/>
      <color rgb="FFFF0000"/>
      <name val="Times New Roman"/>
      <family val="1"/>
      <charset val="186"/>
    </font>
    <font>
      <sz val="11"/>
      <name val="Calibri"/>
      <family val="2"/>
      <charset val="186"/>
      <scheme val="minor"/>
    </font>
    <font>
      <i/>
      <sz val="11"/>
      <name val="Calibri"/>
      <family val="2"/>
      <charset val="186"/>
      <scheme val="minor"/>
    </font>
    <font>
      <b/>
      <sz val="12"/>
      <color theme="1"/>
      <name val="Calibri"/>
      <family val="2"/>
      <charset val="186"/>
      <scheme val="minor"/>
    </font>
    <font>
      <sz val="12"/>
      <color theme="1"/>
      <name val="Calibri"/>
      <family val="2"/>
      <charset val="186"/>
      <scheme val="minor"/>
    </font>
    <font>
      <b/>
      <sz val="12"/>
      <color rgb="FF000000"/>
      <name val="Calibri"/>
      <family val="2"/>
      <charset val="186"/>
      <scheme val="minor"/>
    </font>
    <font>
      <sz val="11"/>
      <color theme="1"/>
      <name val="Times New Roman"/>
      <family val="1"/>
      <charset val="186"/>
    </font>
    <font>
      <strike/>
      <vertAlign val="superscript"/>
      <sz val="12"/>
      <color theme="1"/>
      <name val="Times New Roman"/>
      <family val="1"/>
      <charset val="186"/>
    </font>
    <font>
      <strike/>
      <sz val="12"/>
      <color rgb="FFFF0000"/>
      <name val="Times New Roman"/>
      <family val="1"/>
      <charset val="186"/>
    </font>
  </fonts>
  <fills count="8">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195">
    <xf numFmtId="0" fontId="0" fillId="0" borderId="0" xfId="0"/>
    <xf numFmtId="0" fontId="2" fillId="0" borderId="0" xfId="0" applyFont="1"/>
    <xf numFmtId="0" fontId="2" fillId="0" borderId="1" xfId="0" applyFont="1" applyBorder="1" applyAlignment="1">
      <alignment wrapText="1"/>
    </xf>
    <xf numFmtId="0" fontId="3" fillId="0" borderId="0" xfId="0" applyFont="1"/>
    <xf numFmtId="0" fontId="3" fillId="2" borderId="1" xfId="0" applyFont="1" applyFill="1" applyBorder="1"/>
    <xf numFmtId="0" fontId="3" fillId="2" borderId="1" xfId="0" applyFont="1" applyFill="1" applyBorder="1" applyAlignment="1">
      <alignment horizontal="center"/>
    </xf>
    <xf numFmtId="0" fontId="3" fillId="2" borderId="1" xfId="0" applyFont="1" applyFill="1" applyBorder="1" applyAlignment="1">
      <alignment wrapText="1"/>
    </xf>
    <xf numFmtId="0" fontId="6" fillId="0" borderId="0" xfId="0" applyFont="1"/>
    <xf numFmtId="0" fontId="7" fillId="0" borderId="0" xfId="0" applyFont="1"/>
    <xf numFmtId="0" fontId="4" fillId="0" borderId="0" xfId="0" applyFont="1"/>
    <xf numFmtId="0" fontId="2" fillId="3" borderId="1" xfId="0" applyFont="1" applyFill="1" applyBorder="1"/>
    <xf numFmtId="0" fontId="3" fillId="3" borderId="1" xfId="0" applyFont="1" applyFill="1" applyBorder="1"/>
    <xf numFmtId="0" fontId="3" fillId="3" borderId="1" xfId="0" applyFont="1" applyFill="1" applyBorder="1" applyAlignment="1">
      <alignment wrapText="1"/>
    </xf>
    <xf numFmtId="0" fontId="2" fillId="4" borderId="1" xfId="0" applyFont="1" applyFill="1" applyBorder="1"/>
    <xf numFmtId="0" fontId="3" fillId="4" borderId="1" xfId="0" applyFont="1" applyFill="1" applyBorder="1"/>
    <xf numFmtId="0" fontId="2" fillId="0" borderId="0" xfId="0" applyFont="1"/>
    <xf numFmtId="0" fontId="0" fillId="0" borderId="0" xfId="0"/>
    <xf numFmtId="0" fontId="4" fillId="0" borderId="0" xfId="0" applyFont="1"/>
    <xf numFmtId="0" fontId="2" fillId="0" borderId="1" xfId="0" applyFont="1" applyBorder="1"/>
    <xf numFmtId="0" fontId="9" fillId="0" borderId="0" xfId="1" applyFont="1"/>
    <xf numFmtId="0" fontId="3" fillId="2" borderId="1" xfId="0" applyFont="1" applyFill="1" applyBorder="1"/>
    <xf numFmtId="0" fontId="4" fillId="0" borderId="0" xfId="0" applyFont="1"/>
    <xf numFmtId="0" fontId="2" fillId="0" borderId="0" xfId="0" applyFont="1"/>
    <xf numFmtId="0" fontId="3" fillId="0" borderId="1" xfId="0" applyFont="1" applyBorder="1"/>
    <xf numFmtId="0" fontId="2" fillId="0" borderId="1" xfId="0" applyFont="1" applyBorder="1"/>
    <xf numFmtId="0" fontId="3" fillId="2" borderId="6" xfId="0" applyFont="1" applyFill="1" applyBorder="1" applyAlignment="1">
      <alignment wrapText="1"/>
    </xf>
    <xf numFmtId="0" fontId="3" fillId="2" borderId="2" xfId="0" applyFont="1" applyFill="1" applyBorder="1" applyAlignment="1">
      <alignment wrapText="1"/>
    </xf>
    <xf numFmtId="0" fontId="2" fillId="0" borderId="0" xfId="0" applyFont="1" applyProtection="1">
      <protection locked="0"/>
    </xf>
    <xf numFmtId="0" fontId="0" fillId="0" borderId="0" xfId="0" applyProtection="1">
      <protection locked="0"/>
    </xf>
    <xf numFmtId="0" fontId="3" fillId="2" borderId="1" xfId="0" applyFont="1" applyFill="1" applyBorder="1" applyProtection="1">
      <protection locked="0"/>
    </xf>
    <xf numFmtId="4" fontId="2" fillId="3" borderId="1" xfId="0" applyNumberFormat="1" applyFont="1" applyFill="1" applyBorder="1" applyProtection="1">
      <protection locked="0"/>
    </xf>
    <xf numFmtId="0" fontId="2" fillId="0" borderId="1" xfId="0" applyFont="1" applyBorder="1" applyProtection="1">
      <protection locked="0" hidden="1"/>
    </xf>
    <xf numFmtId="14" fontId="2" fillId="0" borderId="1" xfId="0" applyNumberFormat="1" applyFont="1" applyBorder="1" applyProtection="1">
      <protection locked="0" hidden="1"/>
    </xf>
    <xf numFmtId="0" fontId="2" fillId="0" borderId="0" xfId="0" applyFont="1" applyProtection="1">
      <protection locked="0" hidden="1"/>
    </xf>
    <xf numFmtId="0" fontId="3" fillId="2" borderId="2" xfId="0" applyFont="1" applyFill="1" applyBorder="1" applyAlignment="1">
      <alignment horizontal="center" vertical="center" wrapText="1"/>
    </xf>
    <xf numFmtId="0" fontId="3" fillId="2" borderId="5" xfId="0" applyFont="1" applyFill="1" applyBorder="1" applyAlignment="1">
      <alignment vertical="center" wrapText="1"/>
    </xf>
    <xf numFmtId="0" fontId="7" fillId="0" borderId="0" xfId="0" applyFont="1" applyFill="1"/>
    <xf numFmtId="0" fontId="0" fillId="0" borderId="1" xfId="0" applyBorder="1" applyAlignment="1" applyProtection="1">
      <protection locked="0" hidden="1"/>
    </xf>
    <xf numFmtId="0" fontId="3" fillId="0" borderId="1" xfId="0" applyFont="1" applyBorder="1" applyProtection="1">
      <protection locked="0" hidden="1"/>
    </xf>
    <xf numFmtId="0" fontId="2" fillId="0" borderId="0" xfId="0" applyFont="1" applyBorder="1" applyProtection="1">
      <protection locked="0" hidden="1"/>
    </xf>
    <xf numFmtId="0" fontId="6" fillId="0" borderId="0" xfId="0" applyFont="1" applyProtection="1">
      <protection locked="0" hidden="1"/>
    </xf>
    <xf numFmtId="0" fontId="2" fillId="0" borderId="0" xfId="0" applyFont="1" applyProtection="1">
      <protection hidden="1"/>
    </xf>
    <xf numFmtId="0" fontId="2" fillId="2" borderId="1" xfId="0" applyFont="1" applyFill="1" applyBorder="1" applyProtection="1">
      <protection hidden="1"/>
    </xf>
    <xf numFmtId="0" fontId="3" fillId="2" borderId="1" xfId="0" applyFont="1" applyFill="1" applyBorder="1" applyProtection="1">
      <protection hidden="1"/>
    </xf>
    <xf numFmtId="0" fontId="3" fillId="2" borderId="1" xfId="0" applyFont="1" applyFill="1" applyBorder="1" applyAlignment="1" applyProtection="1">
      <alignment wrapText="1"/>
      <protection hidden="1"/>
    </xf>
    <xf numFmtId="0" fontId="3" fillId="0" borderId="1" xfId="0" applyFont="1" applyBorder="1" applyProtection="1">
      <protection hidden="1"/>
    </xf>
    <xf numFmtId="0" fontId="2" fillId="0" borderId="1" xfId="0" applyFont="1" applyBorder="1" applyProtection="1">
      <protection hidden="1"/>
    </xf>
    <xf numFmtId="2" fontId="2" fillId="0" borderId="1" xfId="0" applyNumberFormat="1" applyFont="1" applyBorder="1" applyProtection="1">
      <protection hidden="1"/>
    </xf>
    <xf numFmtId="2" fontId="2" fillId="3" borderId="1" xfId="0" applyNumberFormat="1" applyFont="1" applyFill="1" applyBorder="1" applyProtection="1">
      <protection hidden="1"/>
    </xf>
    <xf numFmtId="0" fontId="4" fillId="0" borderId="0" xfId="0" applyFont="1" applyProtection="1">
      <protection hidden="1"/>
    </xf>
    <xf numFmtId="0" fontId="3" fillId="0" borderId="0" xfId="0" applyFont="1" applyProtection="1">
      <protection hidden="1"/>
    </xf>
    <xf numFmtId="0" fontId="4" fillId="0" borderId="0" xfId="0" applyFont="1" applyBorder="1" applyProtection="1">
      <protection hidden="1"/>
    </xf>
    <xf numFmtId="0" fontId="0" fillId="0" borderId="0" xfId="0" applyProtection="1">
      <protection hidden="1"/>
    </xf>
    <xf numFmtId="4" fontId="2" fillId="3" borderId="1" xfId="0" applyNumberFormat="1" applyFont="1" applyFill="1" applyBorder="1" applyProtection="1">
      <protection hidden="1"/>
    </xf>
    <xf numFmtId="0" fontId="3" fillId="2" borderId="1"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3" fillId="0" borderId="0" xfId="0" applyFont="1" applyFill="1" applyBorder="1" applyProtection="1">
      <protection hidden="1"/>
    </xf>
    <xf numFmtId="0" fontId="6" fillId="0" borderId="0" xfId="0" applyFont="1" applyProtection="1">
      <protection hidden="1"/>
    </xf>
    <xf numFmtId="0" fontId="2" fillId="3" borderId="1" xfId="0" applyFont="1" applyFill="1" applyBorder="1" applyProtection="1">
      <protection hidden="1"/>
    </xf>
    <xf numFmtId="0" fontId="9" fillId="0" borderId="0" xfId="1" applyFont="1" applyProtection="1">
      <protection hidden="1"/>
    </xf>
    <xf numFmtId="0" fontId="0" fillId="2" borderId="3" xfId="0" applyFont="1" applyFill="1" applyBorder="1" applyAlignment="1" applyProtection="1">
      <protection hidden="1"/>
    </xf>
    <xf numFmtId="0" fontId="1" fillId="0" borderId="0" xfId="0" applyFont="1"/>
    <xf numFmtId="9" fontId="3" fillId="2" borderId="1" xfId="0" applyNumberFormat="1" applyFont="1" applyFill="1" applyBorder="1" applyAlignment="1" applyProtection="1">
      <alignment horizontal="center"/>
      <protection hidden="1"/>
    </xf>
    <xf numFmtId="9" fontId="3" fillId="2" borderId="1" xfId="0" applyNumberFormat="1" applyFont="1" applyFill="1" applyBorder="1" applyAlignment="1" applyProtection="1">
      <alignment wrapText="1"/>
      <protection hidden="1"/>
    </xf>
    <xf numFmtId="9" fontId="3" fillId="2" borderId="1" xfId="0" applyNumberFormat="1" applyFont="1" applyFill="1" applyBorder="1" applyAlignment="1" applyProtection="1">
      <alignment horizontal="center" vertical="center"/>
      <protection hidden="1"/>
    </xf>
    <xf numFmtId="2" fontId="0" fillId="0" borderId="0" xfId="0" applyNumberFormat="1"/>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xf>
    <xf numFmtId="0" fontId="3" fillId="3" borderId="1" xfId="0" applyFont="1" applyFill="1" applyBorder="1" applyAlignment="1">
      <alignment horizontal="center"/>
    </xf>
    <xf numFmtId="0" fontId="2" fillId="0" borderId="1" xfId="0" applyFont="1" applyBorder="1" applyAlignment="1" applyProtection="1">
      <alignment horizontal="center" vertical="center"/>
      <protection locked="0" hidden="1"/>
    </xf>
    <xf numFmtId="4" fontId="2" fillId="0" borderId="1" xfId="0" applyNumberFormat="1" applyFont="1" applyBorder="1" applyProtection="1">
      <protection hidden="1"/>
    </xf>
    <xf numFmtId="4" fontId="2" fillId="6" borderId="1" xfId="0" applyNumberFormat="1" applyFont="1" applyFill="1" applyBorder="1" applyProtection="1">
      <protection locked="0" hidden="1"/>
    </xf>
    <xf numFmtId="4" fontId="3" fillId="5" borderId="1" xfId="0" applyNumberFormat="1" applyFont="1" applyFill="1" applyBorder="1" applyProtection="1">
      <protection hidden="1"/>
    </xf>
    <xf numFmtId="4" fontId="3" fillId="2" borderId="1" xfId="0" applyNumberFormat="1" applyFont="1" applyFill="1" applyBorder="1" applyProtection="1">
      <protection hidden="1"/>
    </xf>
    <xf numFmtId="4" fontId="2" fillId="0" borderId="1" xfId="0" applyNumberFormat="1" applyFont="1" applyBorder="1" applyProtection="1">
      <protection locked="0" hidden="1"/>
    </xf>
    <xf numFmtId="4" fontId="2" fillId="2" borderId="1" xfId="0" applyNumberFormat="1" applyFont="1" applyFill="1" applyBorder="1" applyProtection="1">
      <protection hidden="1"/>
    </xf>
    <xf numFmtId="4" fontId="2" fillId="3" borderId="1" xfId="0" applyNumberFormat="1" applyFont="1" applyFill="1" applyBorder="1" applyProtection="1">
      <protection locked="0" hidden="1"/>
    </xf>
    <xf numFmtId="4" fontId="2" fillId="6" borderId="1" xfId="0" applyNumberFormat="1" applyFont="1" applyFill="1" applyBorder="1" applyProtection="1">
      <protection hidden="1"/>
    </xf>
    <xf numFmtId="4" fontId="3" fillId="3" borderId="1" xfId="0" applyNumberFormat="1" applyFont="1" applyFill="1" applyBorder="1"/>
    <xf numFmtId="4" fontId="3" fillId="4" borderId="1" xfId="0" applyNumberFormat="1" applyFont="1" applyFill="1" applyBorder="1"/>
    <xf numFmtId="4" fontId="3" fillId="4" borderId="1" xfId="0" applyNumberFormat="1" applyFont="1" applyFill="1" applyBorder="1" applyProtection="1">
      <protection locked="0" hidden="1"/>
    </xf>
    <xf numFmtId="4" fontId="2" fillId="0" borderId="1" xfId="0" applyNumberFormat="1" applyFont="1" applyBorder="1" applyProtection="1"/>
    <xf numFmtId="4" fontId="2" fillId="0" borderId="1" xfId="0" applyNumberFormat="1" applyFont="1" applyBorder="1"/>
    <xf numFmtId="4" fontId="3" fillId="3" borderId="1" xfId="0" applyNumberFormat="1" applyFont="1" applyFill="1" applyBorder="1" applyProtection="1"/>
    <xf numFmtId="4" fontId="3" fillId="2" borderId="1" xfId="0" applyNumberFormat="1" applyFont="1" applyFill="1" applyBorder="1"/>
    <xf numFmtId="0" fontId="3" fillId="2" borderId="1" xfId="0" applyFont="1" applyFill="1" applyBorder="1" applyProtection="1">
      <protection locked="0" hidden="1"/>
    </xf>
    <xf numFmtId="4" fontId="2" fillId="2" borderId="1" xfId="0" applyNumberFormat="1" applyFont="1" applyFill="1" applyBorder="1" applyProtection="1">
      <protection locked="0" hidden="1"/>
    </xf>
    <xf numFmtId="0" fontId="10" fillId="0" borderId="0" xfId="0" applyFont="1"/>
    <xf numFmtId="4" fontId="3" fillId="2" borderId="1" xfId="0" applyNumberFormat="1" applyFont="1" applyFill="1" applyBorder="1" applyProtection="1">
      <protection locked="0" hidden="1"/>
    </xf>
    <xf numFmtId="4" fontId="2" fillId="0" borderId="0" xfId="0" applyNumberFormat="1" applyFont="1" applyFill="1" applyBorder="1" applyProtection="1">
      <protection hidden="1"/>
    </xf>
    <xf numFmtId="0" fontId="3" fillId="0" borderId="0" xfId="0" applyFont="1" applyFill="1" applyBorder="1"/>
    <xf numFmtId="4" fontId="3" fillId="0" borderId="0" xfId="0" applyNumberFormat="1" applyFont="1" applyFill="1" applyBorder="1" applyProtection="1"/>
    <xf numFmtId="4" fontId="3" fillId="0" borderId="0" xfId="0" applyNumberFormat="1" applyFont="1" applyFill="1" applyBorder="1"/>
    <xf numFmtId="0" fontId="9" fillId="0" borderId="0" xfId="0" applyFont="1" applyFill="1"/>
    <xf numFmtId="0" fontId="11" fillId="0" borderId="0" xfId="0" applyFont="1"/>
    <xf numFmtId="0" fontId="11" fillId="0" borderId="0" xfId="0" applyFont="1" applyProtection="1">
      <protection hidden="1"/>
    </xf>
    <xf numFmtId="0" fontId="12" fillId="0" borderId="0" xfId="0" applyFont="1" applyFill="1"/>
    <xf numFmtId="0" fontId="13" fillId="0" borderId="0" xfId="0" applyFont="1" applyProtection="1">
      <protection hidden="1"/>
    </xf>
    <xf numFmtId="0" fontId="14" fillId="0" borderId="0" xfId="0" applyFont="1"/>
    <xf numFmtId="0" fontId="15" fillId="0" borderId="0" xfId="0" applyFont="1"/>
    <xf numFmtId="0" fontId="3" fillId="2" borderId="1" xfId="0" applyFont="1" applyFill="1" applyBorder="1" applyAlignment="1" applyProtection="1">
      <alignment horizontal="center" vertical="center" wrapText="1"/>
      <protection hidden="1"/>
    </xf>
    <xf numFmtId="0" fontId="11" fillId="0" borderId="1" xfId="0" applyFont="1" applyBorder="1" applyProtection="1">
      <protection hidden="1"/>
    </xf>
    <xf numFmtId="0" fontId="12" fillId="3" borderId="1" xfId="0" applyFont="1" applyFill="1" applyBorder="1"/>
    <xf numFmtId="0" fontId="16" fillId="0" borderId="0" xfId="0" applyFont="1"/>
    <xf numFmtId="0" fontId="17" fillId="0" borderId="0" xfId="0" applyFont="1"/>
    <xf numFmtId="0" fontId="3" fillId="7" borderId="1" xfId="0" applyFont="1" applyFill="1" applyBorder="1" applyAlignment="1">
      <alignment horizontal="center"/>
    </xf>
    <xf numFmtId="9" fontId="3" fillId="7" borderId="1" xfId="0" applyNumberFormat="1" applyFont="1" applyFill="1" applyBorder="1" applyAlignment="1" applyProtection="1">
      <alignment horizontal="center" vertical="center" wrapText="1"/>
      <protection hidden="1"/>
    </xf>
    <xf numFmtId="2" fontId="2" fillId="7" borderId="1" xfId="0" applyNumberFormat="1" applyFont="1" applyFill="1" applyBorder="1"/>
    <xf numFmtId="0" fontId="2" fillId="0" borderId="1" xfId="0" applyFont="1" applyBorder="1" applyAlignment="1" applyProtection="1">
      <alignment wrapText="1"/>
      <protection locked="0" hidden="1"/>
    </xf>
    <xf numFmtId="49" fontId="3" fillId="0" borderId="1" xfId="0" applyNumberFormat="1" applyFont="1" applyBorder="1" applyProtection="1">
      <protection locked="0" hidden="1"/>
    </xf>
    <xf numFmtId="0" fontId="11" fillId="0" borderId="1" xfId="0" applyFont="1" applyBorder="1" applyAlignment="1" applyProtection="1">
      <alignment wrapText="1"/>
      <protection locked="0" hidden="1"/>
    </xf>
    <xf numFmtId="0" fontId="11" fillId="0" borderId="1" xfId="0" applyFont="1" applyBorder="1" applyProtection="1">
      <protection locked="0" hidden="1"/>
    </xf>
    <xf numFmtId="0" fontId="5" fillId="0" borderId="0" xfId="0" applyFont="1" applyProtection="1">
      <protection locked="0" hidden="1"/>
    </xf>
    <xf numFmtId="0" fontId="12" fillId="0" borderId="1" xfId="0" applyFont="1" applyBorder="1" applyProtection="1">
      <protection locked="0" hidden="1"/>
    </xf>
    <xf numFmtId="0" fontId="3" fillId="2" borderId="2" xfId="0" applyFont="1" applyFill="1" applyBorder="1" applyAlignment="1" applyProtection="1">
      <protection hidden="1"/>
    </xf>
    <xf numFmtId="14" fontId="2" fillId="0" borderId="0" xfId="0" applyNumberFormat="1" applyFont="1" applyBorder="1" applyAlignment="1" applyProtection="1">
      <alignment horizontal="left"/>
      <protection locked="0" hidden="1"/>
    </xf>
    <xf numFmtId="0" fontId="2" fillId="0" borderId="0" xfId="0" applyFont="1" applyBorder="1" applyAlignment="1" applyProtection="1">
      <alignment horizontal="left"/>
      <protection locked="0" hidden="1"/>
    </xf>
    <xf numFmtId="0" fontId="0" fillId="2" borderId="4" xfId="0" applyFont="1" applyFill="1" applyBorder="1" applyAlignment="1" applyProtection="1">
      <protection hidden="1"/>
    </xf>
    <xf numFmtId="0" fontId="2" fillId="0" borderId="0" xfId="0" applyFont="1" applyBorder="1" applyProtection="1">
      <protection hidden="1"/>
    </xf>
    <xf numFmtId="0" fontId="18" fillId="0" borderId="0" xfId="0" applyFont="1"/>
    <xf numFmtId="0" fontId="19" fillId="0" borderId="0" xfId="0" applyFont="1"/>
    <xf numFmtId="0" fontId="20" fillId="0" borderId="0" xfId="0" applyFont="1"/>
    <xf numFmtId="0" fontId="21" fillId="0" borderId="1" xfId="0" applyFont="1" applyBorder="1" applyProtection="1">
      <protection locked="0" hidden="1"/>
    </xf>
    <xf numFmtId="14" fontId="21" fillId="0" borderId="1" xfId="0" applyNumberFormat="1" applyFont="1" applyBorder="1" applyProtection="1">
      <protection locked="0" hidden="1"/>
    </xf>
    <xf numFmtId="4" fontId="21" fillId="0" borderId="1" xfId="0" applyNumberFormat="1" applyFont="1" applyBorder="1" applyProtection="1">
      <protection locked="0" hidden="1"/>
    </xf>
    <xf numFmtId="0" fontId="21" fillId="0" borderId="1" xfId="0" applyFont="1" applyBorder="1" applyAlignment="1" applyProtection="1">
      <alignment wrapText="1"/>
      <protection locked="0" hidden="1"/>
    </xf>
    <xf numFmtId="14" fontId="21" fillId="0" borderId="1" xfId="0" quotePrefix="1" applyNumberFormat="1" applyFont="1" applyBorder="1" applyProtection="1">
      <protection locked="0" hidden="1"/>
    </xf>
    <xf numFmtId="0" fontId="21" fillId="0" borderId="0" xfId="0" applyFont="1" applyProtection="1">
      <protection locked="0" hidden="1"/>
    </xf>
    <xf numFmtId="16" fontId="7" fillId="0" borderId="1" xfId="0" applyNumberFormat="1" applyFont="1" applyBorder="1" applyProtection="1">
      <protection locked="0" hidden="1"/>
    </xf>
    <xf numFmtId="0" fontId="6" fillId="0" borderId="1" xfId="0" applyFont="1" applyBorder="1" applyAlignment="1" applyProtection="1">
      <alignment wrapText="1"/>
      <protection locked="0" hidden="1"/>
    </xf>
    <xf numFmtId="0" fontId="6" fillId="0" borderId="1" xfId="0" applyFont="1" applyBorder="1" applyProtection="1">
      <protection locked="0" hidden="1"/>
    </xf>
    <xf numFmtId="4" fontId="6" fillId="0" borderId="1" xfId="0" applyNumberFormat="1" applyFont="1" applyBorder="1" applyProtection="1">
      <protection locked="0" hidden="1"/>
    </xf>
    <xf numFmtId="0" fontId="7" fillId="0" borderId="1" xfId="0" applyFont="1" applyBorder="1" applyProtection="1">
      <protection locked="0" hidden="1"/>
    </xf>
    <xf numFmtId="4" fontId="22" fillId="0" borderId="1" xfId="0" applyNumberFormat="1" applyFont="1" applyBorder="1" applyProtection="1">
      <protection locked="0" hidden="1"/>
    </xf>
    <xf numFmtId="0" fontId="23" fillId="0" borderId="1" xfId="0" applyFont="1" applyBorder="1" applyAlignment="1" applyProtection="1">
      <alignment wrapText="1"/>
      <protection locked="0" hidden="1"/>
    </xf>
    <xf numFmtId="0" fontId="6" fillId="0" borderId="0" xfId="0" applyFont="1" applyAlignment="1" applyProtection="1">
      <alignment wrapText="1"/>
      <protection locked="0" hidden="1"/>
    </xf>
    <xf numFmtId="4" fontId="6" fillId="3" borderId="1" xfId="0" applyNumberFormat="1" applyFont="1" applyFill="1" applyBorder="1" applyProtection="1">
      <protection hidden="1"/>
    </xf>
    <xf numFmtId="4" fontId="6" fillId="0" borderId="1" xfId="0" applyNumberFormat="1" applyFont="1" applyBorder="1" applyProtection="1">
      <protection hidden="1"/>
    </xf>
    <xf numFmtId="0" fontId="4" fillId="0" borderId="10" xfId="0" applyFont="1" applyBorder="1" applyAlignment="1" applyProtection="1">
      <alignment horizontal="left"/>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9" fillId="0" borderId="10" xfId="1" applyFont="1" applyBorder="1" applyAlignment="1" applyProtection="1">
      <alignment horizontal="left"/>
      <protection hidden="1"/>
    </xf>
    <xf numFmtId="0" fontId="3" fillId="2" borderId="2" xfId="0" applyFont="1" applyFill="1" applyBorder="1" applyAlignment="1" applyProtection="1">
      <protection hidden="1"/>
    </xf>
    <xf numFmtId="0" fontId="0" fillId="2" borderId="3" xfId="0" applyFill="1" applyBorder="1" applyAlignment="1" applyProtection="1">
      <protection hidden="1"/>
    </xf>
    <xf numFmtId="0" fontId="0" fillId="2" borderId="4" xfId="0" applyFill="1" applyBorder="1" applyAlignment="1" applyProtection="1">
      <protection hidden="1"/>
    </xf>
    <xf numFmtId="0" fontId="1" fillId="2" borderId="4" xfId="0" applyFont="1" applyFill="1" applyBorder="1" applyAlignment="1" applyProtection="1">
      <protection hidden="1"/>
    </xf>
    <xf numFmtId="0" fontId="3" fillId="5" borderId="2" xfId="0" applyFont="1" applyFill="1" applyBorder="1" applyAlignment="1" applyProtection="1">
      <protection hidden="1"/>
    </xf>
    <xf numFmtId="0" fontId="1" fillId="5" borderId="4" xfId="0" applyFont="1" applyFill="1" applyBorder="1" applyAlignment="1" applyProtection="1">
      <protection hidden="1"/>
    </xf>
    <xf numFmtId="0" fontId="1" fillId="2" borderId="3" xfId="0" applyFont="1" applyFill="1" applyBorder="1" applyAlignment="1" applyProtection="1">
      <protection hidden="1"/>
    </xf>
    <xf numFmtId="0" fontId="3" fillId="3" borderId="2" xfId="0" applyFont="1" applyFill="1" applyBorder="1" applyAlignment="1" applyProtection="1">
      <protection hidden="1"/>
    </xf>
    <xf numFmtId="0" fontId="0" fillId="3" borderId="3" xfId="0" applyFont="1" applyFill="1" applyBorder="1" applyAlignment="1" applyProtection="1">
      <protection hidden="1"/>
    </xf>
    <xf numFmtId="0" fontId="0" fillId="3" borderId="4" xfId="0" applyFont="1" applyFill="1" applyBorder="1" applyAlignment="1" applyProtection="1">
      <protection hidden="1"/>
    </xf>
    <xf numFmtId="0" fontId="3" fillId="3" borderId="2" xfId="0" applyFont="1" applyFill="1" applyBorder="1" applyAlignment="1" applyProtection="1">
      <protection locked="0" hidden="1"/>
    </xf>
    <xf numFmtId="0" fontId="0" fillId="3" borderId="3" xfId="0" applyFont="1" applyFill="1" applyBorder="1" applyAlignment="1" applyProtection="1">
      <protection locked="0" hidden="1"/>
    </xf>
    <xf numFmtId="0" fontId="0" fillId="3" borderId="4" xfId="0" applyFont="1" applyFill="1" applyBorder="1" applyAlignment="1" applyProtection="1">
      <protection locked="0" hidden="1"/>
    </xf>
    <xf numFmtId="2" fontId="2" fillId="0" borderId="5" xfId="0" applyNumberFormat="1" applyFont="1" applyBorder="1" applyAlignment="1" applyProtection="1">
      <alignment horizontal="center"/>
      <protection hidden="1"/>
    </xf>
    <xf numFmtId="2" fontId="2" fillId="0" borderId="6" xfId="0" applyNumberFormat="1" applyFont="1" applyBorder="1" applyAlignment="1" applyProtection="1">
      <alignment horizontal="center"/>
      <protection hidden="1"/>
    </xf>
    <xf numFmtId="0" fontId="3" fillId="2" borderId="5" xfId="0" applyFont="1" applyFill="1" applyBorder="1" applyAlignment="1" applyProtection="1">
      <alignment horizontal="center"/>
      <protection hidden="1"/>
    </xf>
    <xf numFmtId="0" fontId="3" fillId="2" borderId="11" xfId="0" applyFont="1" applyFill="1" applyBorder="1" applyAlignment="1" applyProtection="1">
      <alignment horizontal="center"/>
      <protection hidden="1"/>
    </xf>
    <xf numFmtId="0" fontId="3" fillId="2" borderId="6" xfId="0" applyFont="1" applyFill="1" applyBorder="1" applyAlignment="1" applyProtection="1">
      <alignment horizontal="center"/>
      <protection hidden="1"/>
    </xf>
    <xf numFmtId="9" fontId="3" fillId="2" borderId="1" xfId="0" applyNumberFormat="1" applyFont="1" applyFill="1" applyBorder="1" applyAlignment="1" applyProtection="1">
      <alignment horizontal="center" wrapText="1"/>
      <protection hidden="1"/>
    </xf>
    <xf numFmtId="0" fontId="3" fillId="2" borderId="1" xfId="0" applyFont="1" applyFill="1" applyBorder="1" applyAlignment="1" applyProtection="1">
      <alignment horizontal="center" wrapText="1"/>
      <protection hidden="1"/>
    </xf>
    <xf numFmtId="0" fontId="3" fillId="2" borderId="1" xfId="0" applyFont="1" applyFill="1" applyBorder="1" applyAlignment="1" applyProtection="1">
      <alignment horizontal="center"/>
      <protection hidden="1"/>
    </xf>
    <xf numFmtId="0" fontId="3" fillId="2" borderId="5"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9" fontId="3" fillId="2" borderId="2" xfId="0" applyNumberFormat="1" applyFont="1" applyFill="1" applyBorder="1" applyAlignment="1" applyProtection="1">
      <alignment horizontal="center"/>
      <protection hidden="1"/>
    </xf>
    <xf numFmtId="9" fontId="3" fillId="2" borderId="4" xfId="0" applyNumberFormat="1" applyFont="1" applyFill="1" applyBorder="1" applyAlignment="1" applyProtection="1">
      <alignment horizontal="center"/>
      <protection hidden="1"/>
    </xf>
    <xf numFmtId="0" fontId="0" fillId="0" borderId="1" xfId="0" applyBorder="1" applyAlignment="1"/>
    <xf numFmtId="0" fontId="3" fillId="3" borderId="2" xfId="0" applyFont="1" applyFill="1" applyBorder="1" applyAlignment="1"/>
    <xf numFmtId="0" fontId="1" fillId="3" borderId="4" xfId="0" applyFont="1" applyFill="1" applyBorder="1" applyAlignment="1"/>
    <xf numFmtId="0" fontId="4" fillId="0" borderId="10" xfId="0" applyFont="1" applyBorder="1" applyAlignment="1" applyProtection="1">
      <alignment horizontal="left"/>
      <protection locked="0"/>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1" xfId="0" applyFont="1" applyFill="1" applyBorder="1" applyAlignment="1"/>
    <xf numFmtId="0" fontId="1" fillId="2" borderId="1" xfId="0" applyFont="1" applyFill="1" applyBorder="1" applyAlignment="1"/>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3" fillId="2" borderId="9" xfId="0" applyFont="1" applyFill="1" applyBorder="1" applyAlignment="1">
      <alignment horizontal="center" wrapText="1"/>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cellXfs>
  <cellStyles count="2">
    <cellStyle name="Hyperlink" xfId="1" builtinId="8"/>
    <cellStyle name="Normal" xfId="0" builtinId="0"/>
  </cellStyles>
  <dxfs count="41">
    <dxf>
      <font>
        <b/>
        <i/>
        <color theme="0"/>
      </font>
      <fill>
        <patternFill>
          <bgColor rgb="FFFF0000"/>
        </patternFill>
      </fill>
    </dxf>
    <dxf>
      <font>
        <b/>
        <i val="0"/>
        <color theme="1"/>
      </font>
      <fill>
        <patternFill>
          <bgColor rgb="FFFFC000"/>
        </patternFill>
      </fill>
    </dxf>
    <dxf>
      <font>
        <b/>
        <i/>
        <color theme="0"/>
      </font>
      <fill>
        <patternFill>
          <bgColor rgb="FFFF0000"/>
        </patternFill>
      </fill>
    </dxf>
    <dxf>
      <font>
        <b/>
        <i val="0"/>
        <color theme="1"/>
      </font>
      <fill>
        <patternFill>
          <bgColor rgb="FFFFC000"/>
        </patternFill>
      </fill>
    </dxf>
    <dxf>
      <font>
        <b/>
        <i/>
        <color theme="0"/>
      </font>
      <fill>
        <patternFill>
          <bgColor rgb="FFFF0000"/>
        </patternFill>
      </fill>
    </dxf>
    <dxf>
      <font>
        <b/>
        <i val="0"/>
        <color theme="1"/>
      </font>
      <fill>
        <patternFill>
          <bgColor rgb="FFFFC000"/>
        </patternFill>
      </fill>
    </dxf>
    <dxf>
      <font>
        <b/>
        <i/>
        <color theme="0"/>
      </font>
      <fill>
        <patternFill>
          <bgColor rgb="FFFF0000"/>
        </patternFill>
      </fill>
    </dxf>
    <dxf>
      <font>
        <b/>
        <i val="0"/>
        <color theme="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color theme="0"/>
      </font>
      <fill>
        <patternFill>
          <bgColor rgb="FFFF0000"/>
        </patternFill>
      </fill>
    </dxf>
    <dxf>
      <font>
        <b/>
        <i val="0"/>
        <color theme="1"/>
      </font>
      <fill>
        <patternFill>
          <bgColor rgb="FFFFC000"/>
        </patternFill>
      </fill>
    </dxf>
    <dxf>
      <font>
        <b/>
        <i/>
        <color theme="0"/>
      </font>
      <fill>
        <patternFill>
          <bgColor rgb="FFFF0000"/>
        </patternFill>
      </fill>
    </dxf>
    <dxf>
      <font>
        <b/>
        <i val="0"/>
        <color theme="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colors>
    <mruColors>
      <color rgb="FFFF7C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359833</xdr:colOff>
      <xdr:row>3</xdr:row>
      <xdr:rowOff>127000</xdr:rowOff>
    </xdr:from>
    <xdr:to>
      <xdr:col>4</xdr:col>
      <xdr:colOff>378533</xdr:colOff>
      <xdr:row>7</xdr:row>
      <xdr:rowOff>160619</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67083" y="730250"/>
          <a:ext cx="1235784" cy="837952"/>
        </a:xfrm>
        <a:prstGeom prst="rect">
          <a:avLst/>
        </a:prstGeom>
      </xdr:spPr>
    </xdr:pic>
    <xdr:clientData/>
  </xdr:twoCellAnchor>
  <xdr:twoCellAnchor editAs="oneCell">
    <xdr:from>
      <xdr:col>4</xdr:col>
      <xdr:colOff>550332</xdr:colOff>
      <xdr:row>3</xdr:row>
      <xdr:rowOff>129490</xdr:rowOff>
    </xdr:from>
    <xdr:to>
      <xdr:col>6</xdr:col>
      <xdr:colOff>371037</xdr:colOff>
      <xdr:row>7</xdr:row>
      <xdr:rowOff>133201</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53499" y="732740"/>
          <a:ext cx="1672788" cy="808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1411942</xdr:colOff>
      <xdr:row>1</xdr:row>
      <xdr:rowOff>78442</xdr:rowOff>
    </xdr:from>
    <xdr:to>
      <xdr:col>10</xdr:col>
      <xdr:colOff>341667</xdr:colOff>
      <xdr:row>5</xdr:row>
      <xdr:rowOff>48289</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06736" y="280148"/>
          <a:ext cx="1457324" cy="776670"/>
        </a:xfrm>
        <a:prstGeom prst="rect">
          <a:avLst/>
        </a:prstGeom>
      </xdr:spPr>
    </xdr:pic>
    <xdr:clientData/>
  </xdr:twoCellAnchor>
  <xdr:oneCellAnchor>
    <xdr:from>
      <xdr:col>8</xdr:col>
      <xdr:colOff>112058</xdr:colOff>
      <xdr:row>1</xdr:row>
      <xdr:rowOff>112059</xdr:rowOff>
    </xdr:from>
    <xdr:ext cx="1206335" cy="776567"/>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06852" y="313765"/>
          <a:ext cx="1206335" cy="77656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104775</xdr:colOff>
      <xdr:row>1</xdr:row>
      <xdr:rowOff>47625</xdr:rowOff>
    </xdr:from>
    <xdr:to>
      <xdr:col>8</xdr:col>
      <xdr:colOff>457199</xdr:colOff>
      <xdr:row>4</xdr:row>
      <xdr:rowOff>196318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25200" y="247650"/>
          <a:ext cx="1600199" cy="748768"/>
        </a:xfrm>
        <a:prstGeom prst="rect">
          <a:avLst/>
        </a:prstGeom>
      </xdr:spPr>
    </xdr:pic>
    <xdr:clientData/>
  </xdr:twoCellAnchor>
  <xdr:twoCellAnchor editAs="oneCell">
    <xdr:from>
      <xdr:col>6</xdr:col>
      <xdr:colOff>0</xdr:colOff>
      <xdr:row>1</xdr:row>
      <xdr:rowOff>19050</xdr:rowOff>
    </xdr:from>
    <xdr:to>
      <xdr:col>7</xdr:col>
      <xdr:colOff>45966</xdr:colOff>
      <xdr:row>4</xdr:row>
      <xdr:rowOff>173355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10750" y="219075"/>
          <a:ext cx="1255641" cy="7543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3"/>
  <sheetViews>
    <sheetView tabSelected="1" zoomScale="90" zoomScaleNormal="90" workbookViewId="0">
      <selection activeCell="C23" sqref="C23"/>
    </sheetView>
  </sheetViews>
  <sheetFormatPr defaultRowHeight="15.75" x14ac:dyDescent="0.25"/>
  <cols>
    <col min="1" max="1" width="21.5703125" style="27" customWidth="1"/>
    <col min="2" max="2" width="42.7109375" style="27" customWidth="1"/>
    <col min="3" max="3" width="35.42578125" style="27" customWidth="1"/>
    <col min="4" max="4" width="18.28515625" style="27" customWidth="1"/>
    <col min="5" max="5" width="12.28515625" style="27" bestFit="1" customWidth="1"/>
    <col min="6" max="6" width="15.5703125" style="27" customWidth="1"/>
    <col min="7" max="7" width="11.28515625" style="27" customWidth="1"/>
    <col min="8" max="8" width="25.7109375" style="27" customWidth="1"/>
    <col min="9" max="256" width="9.140625" style="27"/>
    <col min="257" max="257" width="32.140625" style="27" bestFit="1" customWidth="1"/>
    <col min="258" max="258" width="21.42578125" style="27" bestFit="1" customWidth="1"/>
    <col min="259" max="259" width="11.5703125" style="27" bestFit="1" customWidth="1"/>
    <col min="260" max="260" width="12.28515625" style="27" bestFit="1" customWidth="1"/>
    <col min="261" max="261" width="10.5703125" style="27" bestFit="1" customWidth="1"/>
    <col min="262" max="263" width="9.140625" style="27"/>
    <col min="264" max="264" width="15.85546875" style="27" customWidth="1"/>
    <col min="265" max="512" width="9.140625" style="27"/>
    <col min="513" max="513" width="32.140625" style="27" bestFit="1" customWidth="1"/>
    <col min="514" max="514" width="21.42578125" style="27" bestFit="1" customWidth="1"/>
    <col min="515" max="515" width="11.5703125" style="27" bestFit="1" customWidth="1"/>
    <col min="516" max="516" width="12.28515625" style="27" bestFit="1" customWidth="1"/>
    <col min="517" max="517" width="10.5703125" style="27" bestFit="1" customWidth="1"/>
    <col min="518" max="519" width="9.140625" style="27"/>
    <col min="520" max="520" width="15.85546875" style="27" customWidth="1"/>
    <col min="521" max="768" width="9.140625" style="27"/>
    <col min="769" max="769" width="32.140625" style="27" bestFit="1" customWidth="1"/>
    <col min="770" max="770" width="21.42578125" style="27" bestFit="1" customWidth="1"/>
    <col min="771" max="771" width="11.5703125" style="27" bestFit="1" customWidth="1"/>
    <col min="772" max="772" width="12.28515625" style="27" bestFit="1" customWidth="1"/>
    <col min="773" max="773" width="10.5703125" style="27" bestFit="1" customWidth="1"/>
    <col min="774" max="775" width="9.140625" style="27"/>
    <col min="776" max="776" width="15.85546875" style="27" customWidth="1"/>
    <col min="777" max="1024" width="9.140625" style="27"/>
    <col min="1025" max="1025" width="32.140625" style="27" bestFit="1" customWidth="1"/>
    <col min="1026" max="1026" width="21.42578125" style="27" bestFit="1" customWidth="1"/>
    <col min="1027" max="1027" width="11.5703125" style="27" bestFit="1" customWidth="1"/>
    <col min="1028" max="1028" width="12.28515625" style="27" bestFit="1" customWidth="1"/>
    <col min="1029" max="1029" width="10.5703125" style="27" bestFit="1" customWidth="1"/>
    <col min="1030" max="1031" width="9.140625" style="27"/>
    <col min="1032" max="1032" width="15.85546875" style="27" customWidth="1"/>
    <col min="1033" max="1280" width="9.140625" style="27"/>
    <col min="1281" max="1281" width="32.140625" style="27" bestFit="1" customWidth="1"/>
    <col min="1282" max="1282" width="21.42578125" style="27" bestFit="1" customWidth="1"/>
    <col min="1283" max="1283" width="11.5703125" style="27" bestFit="1" customWidth="1"/>
    <col min="1284" max="1284" width="12.28515625" style="27" bestFit="1" customWidth="1"/>
    <col min="1285" max="1285" width="10.5703125" style="27" bestFit="1" customWidth="1"/>
    <col min="1286" max="1287" width="9.140625" style="27"/>
    <col min="1288" max="1288" width="15.85546875" style="27" customWidth="1"/>
    <col min="1289" max="1536" width="9.140625" style="27"/>
    <col min="1537" max="1537" width="32.140625" style="27" bestFit="1" customWidth="1"/>
    <col min="1538" max="1538" width="21.42578125" style="27" bestFit="1" customWidth="1"/>
    <col min="1539" max="1539" width="11.5703125" style="27" bestFit="1" customWidth="1"/>
    <col min="1540" max="1540" width="12.28515625" style="27" bestFit="1" customWidth="1"/>
    <col min="1541" max="1541" width="10.5703125" style="27" bestFit="1" customWidth="1"/>
    <col min="1542" max="1543" width="9.140625" style="27"/>
    <col min="1544" max="1544" width="15.85546875" style="27" customWidth="1"/>
    <col min="1545" max="1792" width="9.140625" style="27"/>
    <col min="1793" max="1793" width="32.140625" style="27" bestFit="1" customWidth="1"/>
    <col min="1794" max="1794" width="21.42578125" style="27" bestFit="1" customWidth="1"/>
    <col min="1795" max="1795" width="11.5703125" style="27" bestFit="1" customWidth="1"/>
    <col min="1796" max="1796" width="12.28515625" style="27" bestFit="1" customWidth="1"/>
    <col min="1797" max="1797" width="10.5703125" style="27" bestFit="1" customWidth="1"/>
    <col min="1798" max="1799" width="9.140625" style="27"/>
    <col min="1800" max="1800" width="15.85546875" style="27" customWidth="1"/>
    <col min="1801" max="2048" width="9.140625" style="27"/>
    <col min="2049" max="2049" width="32.140625" style="27" bestFit="1" customWidth="1"/>
    <col min="2050" max="2050" width="21.42578125" style="27" bestFit="1" customWidth="1"/>
    <col min="2051" max="2051" width="11.5703125" style="27" bestFit="1" customWidth="1"/>
    <col min="2052" max="2052" width="12.28515625" style="27" bestFit="1" customWidth="1"/>
    <col min="2053" max="2053" width="10.5703125" style="27" bestFit="1" customWidth="1"/>
    <col min="2054" max="2055" width="9.140625" style="27"/>
    <col min="2056" max="2056" width="15.85546875" style="27" customWidth="1"/>
    <col min="2057" max="2304" width="9.140625" style="27"/>
    <col min="2305" max="2305" width="32.140625" style="27" bestFit="1" customWidth="1"/>
    <col min="2306" max="2306" width="21.42578125" style="27" bestFit="1" customWidth="1"/>
    <col min="2307" max="2307" width="11.5703125" style="27" bestFit="1" customWidth="1"/>
    <col min="2308" max="2308" width="12.28515625" style="27" bestFit="1" customWidth="1"/>
    <col min="2309" max="2309" width="10.5703125" style="27" bestFit="1" customWidth="1"/>
    <col min="2310" max="2311" width="9.140625" style="27"/>
    <col min="2312" max="2312" width="15.85546875" style="27" customWidth="1"/>
    <col min="2313" max="2560" width="9.140625" style="27"/>
    <col min="2561" max="2561" width="32.140625" style="27" bestFit="1" customWidth="1"/>
    <col min="2562" max="2562" width="21.42578125" style="27" bestFit="1" customWidth="1"/>
    <col min="2563" max="2563" width="11.5703125" style="27" bestFit="1" customWidth="1"/>
    <col min="2564" max="2564" width="12.28515625" style="27" bestFit="1" customWidth="1"/>
    <col min="2565" max="2565" width="10.5703125" style="27" bestFit="1" customWidth="1"/>
    <col min="2566" max="2567" width="9.140625" style="27"/>
    <col min="2568" max="2568" width="15.85546875" style="27" customWidth="1"/>
    <col min="2569" max="2816" width="9.140625" style="27"/>
    <col min="2817" max="2817" width="32.140625" style="27" bestFit="1" customWidth="1"/>
    <col min="2818" max="2818" width="21.42578125" style="27" bestFit="1" customWidth="1"/>
    <col min="2819" max="2819" width="11.5703125" style="27" bestFit="1" customWidth="1"/>
    <col min="2820" max="2820" width="12.28515625" style="27" bestFit="1" customWidth="1"/>
    <col min="2821" max="2821" width="10.5703125" style="27" bestFit="1" customWidth="1"/>
    <col min="2822" max="2823" width="9.140625" style="27"/>
    <col min="2824" max="2824" width="15.85546875" style="27" customWidth="1"/>
    <col min="2825" max="3072" width="9.140625" style="27"/>
    <col min="3073" max="3073" width="32.140625" style="27" bestFit="1" customWidth="1"/>
    <col min="3074" max="3074" width="21.42578125" style="27" bestFit="1" customWidth="1"/>
    <col min="3075" max="3075" width="11.5703125" style="27" bestFit="1" customWidth="1"/>
    <col min="3076" max="3076" width="12.28515625" style="27" bestFit="1" customWidth="1"/>
    <col min="3077" max="3077" width="10.5703125" style="27" bestFit="1" customWidth="1"/>
    <col min="3078" max="3079" width="9.140625" style="27"/>
    <col min="3080" max="3080" width="15.85546875" style="27" customWidth="1"/>
    <col min="3081" max="3328" width="9.140625" style="27"/>
    <col min="3329" max="3329" width="32.140625" style="27" bestFit="1" customWidth="1"/>
    <col min="3330" max="3330" width="21.42578125" style="27" bestFit="1" customWidth="1"/>
    <col min="3331" max="3331" width="11.5703125" style="27" bestFit="1" customWidth="1"/>
    <col min="3332" max="3332" width="12.28515625" style="27" bestFit="1" customWidth="1"/>
    <col min="3333" max="3333" width="10.5703125" style="27" bestFit="1" customWidth="1"/>
    <col min="3334" max="3335" width="9.140625" style="27"/>
    <col min="3336" max="3336" width="15.85546875" style="27" customWidth="1"/>
    <col min="3337" max="3584" width="9.140625" style="27"/>
    <col min="3585" max="3585" width="32.140625" style="27" bestFit="1" customWidth="1"/>
    <col min="3586" max="3586" width="21.42578125" style="27" bestFit="1" customWidth="1"/>
    <col min="3587" max="3587" width="11.5703125" style="27" bestFit="1" customWidth="1"/>
    <col min="3588" max="3588" width="12.28515625" style="27" bestFit="1" customWidth="1"/>
    <col min="3589" max="3589" width="10.5703125" style="27" bestFit="1" customWidth="1"/>
    <col min="3590" max="3591" width="9.140625" style="27"/>
    <col min="3592" max="3592" width="15.85546875" style="27" customWidth="1"/>
    <col min="3593" max="3840" width="9.140625" style="27"/>
    <col min="3841" max="3841" width="32.140625" style="27" bestFit="1" customWidth="1"/>
    <col min="3842" max="3842" width="21.42578125" style="27" bestFit="1" customWidth="1"/>
    <col min="3843" max="3843" width="11.5703125" style="27" bestFit="1" customWidth="1"/>
    <col min="3844" max="3844" width="12.28515625" style="27" bestFit="1" customWidth="1"/>
    <col min="3845" max="3845" width="10.5703125" style="27" bestFit="1" customWidth="1"/>
    <col min="3846" max="3847" width="9.140625" style="27"/>
    <col min="3848" max="3848" width="15.85546875" style="27" customWidth="1"/>
    <col min="3849" max="4096" width="9.140625" style="27"/>
    <col min="4097" max="4097" width="32.140625" style="27" bestFit="1" customWidth="1"/>
    <col min="4098" max="4098" width="21.42578125" style="27" bestFit="1" customWidth="1"/>
    <col min="4099" max="4099" width="11.5703125" style="27" bestFit="1" customWidth="1"/>
    <col min="4100" max="4100" width="12.28515625" style="27" bestFit="1" customWidth="1"/>
    <col min="4101" max="4101" width="10.5703125" style="27" bestFit="1" customWidth="1"/>
    <col min="4102" max="4103" width="9.140625" style="27"/>
    <col min="4104" max="4104" width="15.85546875" style="27" customWidth="1"/>
    <col min="4105" max="4352" width="9.140625" style="27"/>
    <col min="4353" max="4353" width="32.140625" style="27" bestFit="1" customWidth="1"/>
    <col min="4354" max="4354" width="21.42578125" style="27" bestFit="1" customWidth="1"/>
    <col min="4355" max="4355" width="11.5703125" style="27" bestFit="1" customWidth="1"/>
    <col min="4356" max="4356" width="12.28515625" style="27" bestFit="1" customWidth="1"/>
    <col min="4357" max="4357" width="10.5703125" style="27" bestFit="1" customWidth="1"/>
    <col min="4358" max="4359" width="9.140625" style="27"/>
    <col min="4360" max="4360" width="15.85546875" style="27" customWidth="1"/>
    <col min="4361" max="4608" width="9.140625" style="27"/>
    <col min="4609" max="4609" width="32.140625" style="27" bestFit="1" customWidth="1"/>
    <col min="4610" max="4610" width="21.42578125" style="27" bestFit="1" customWidth="1"/>
    <col min="4611" max="4611" width="11.5703125" style="27" bestFit="1" customWidth="1"/>
    <col min="4612" max="4612" width="12.28515625" style="27" bestFit="1" customWidth="1"/>
    <col min="4613" max="4613" width="10.5703125" style="27" bestFit="1" customWidth="1"/>
    <col min="4614" max="4615" width="9.140625" style="27"/>
    <col min="4616" max="4616" width="15.85546875" style="27" customWidth="1"/>
    <col min="4617" max="4864" width="9.140625" style="27"/>
    <col min="4865" max="4865" width="32.140625" style="27" bestFit="1" customWidth="1"/>
    <col min="4866" max="4866" width="21.42578125" style="27" bestFit="1" customWidth="1"/>
    <col min="4867" max="4867" width="11.5703125" style="27" bestFit="1" customWidth="1"/>
    <col min="4868" max="4868" width="12.28515625" style="27" bestFit="1" customWidth="1"/>
    <col min="4869" max="4869" width="10.5703125" style="27" bestFit="1" customWidth="1"/>
    <col min="4870" max="4871" width="9.140625" style="27"/>
    <col min="4872" max="4872" width="15.85546875" style="27" customWidth="1"/>
    <col min="4873" max="5120" width="9.140625" style="27"/>
    <col min="5121" max="5121" width="32.140625" style="27" bestFit="1" customWidth="1"/>
    <col min="5122" max="5122" width="21.42578125" style="27" bestFit="1" customWidth="1"/>
    <col min="5123" max="5123" width="11.5703125" style="27" bestFit="1" customWidth="1"/>
    <col min="5124" max="5124" width="12.28515625" style="27" bestFit="1" customWidth="1"/>
    <col min="5125" max="5125" width="10.5703125" style="27" bestFit="1" customWidth="1"/>
    <col min="5126" max="5127" width="9.140625" style="27"/>
    <col min="5128" max="5128" width="15.85546875" style="27" customWidth="1"/>
    <col min="5129" max="5376" width="9.140625" style="27"/>
    <col min="5377" max="5377" width="32.140625" style="27" bestFit="1" customWidth="1"/>
    <col min="5378" max="5378" width="21.42578125" style="27" bestFit="1" customWidth="1"/>
    <col min="5379" max="5379" width="11.5703125" style="27" bestFit="1" customWidth="1"/>
    <col min="5380" max="5380" width="12.28515625" style="27" bestFit="1" customWidth="1"/>
    <col min="5381" max="5381" width="10.5703125" style="27" bestFit="1" customWidth="1"/>
    <col min="5382" max="5383" width="9.140625" style="27"/>
    <col min="5384" max="5384" width="15.85546875" style="27" customWidth="1"/>
    <col min="5385" max="5632" width="9.140625" style="27"/>
    <col min="5633" max="5633" width="32.140625" style="27" bestFit="1" customWidth="1"/>
    <col min="5634" max="5634" width="21.42578125" style="27" bestFit="1" customWidth="1"/>
    <col min="5635" max="5635" width="11.5703125" style="27" bestFit="1" customWidth="1"/>
    <col min="5636" max="5636" width="12.28515625" style="27" bestFit="1" customWidth="1"/>
    <col min="5637" max="5637" width="10.5703125" style="27" bestFit="1" customWidth="1"/>
    <col min="5638" max="5639" width="9.140625" style="27"/>
    <col min="5640" max="5640" width="15.85546875" style="27" customWidth="1"/>
    <col min="5641" max="5888" width="9.140625" style="27"/>
    <col min="5889" max="5889" width="32.140625" style="27" bestFit="1" customWidth="1"/>
    <col min="5890" max="5890" width="21.42578125" style="27" bestFit="1" customWidth="1"/>
    <col min="5891" max="5891" width="11.5703125" style="27" bestFit="1" customWidth="1"/>
    <col min="5892" max="5892" width="12.28515625" style="27" bestFit="1" customWidth="1"/>
    <col min="5893" max="5893" width="10.5703125" style="27" bestFit="1" customWidth="1"/>
    <col min="5894" max="5895" width="9.140625" style="27"/>
    <col min="5896" max="5896" width="15.85546875" style="27" customWidth="1"/>
    <col min="5897" max="6144" width="9.140625" style="27"/>
    <col min="6145" max="6145" width="32.140625" style="27" bestFit="1" customWidth="1"/>
    <col min="6146" max="6146" width="21.42578125" style="27" bestFit="1" customWidth="1"/>
    <col min="6147" max="6147" width="11.5703125" style="27" bestFit="1" customWidth="1"/>
    <col min="6148" max="6148" width="12.28515625" style="27" bestFit="1" customWidth="1"/>
    <col min="6149" max="6149" width="10.5703125" style="27" bestFit="1" customWidth="1"/>
    <col min="6150" max="6151" width="9.140625" style="27"/>
    <col min="6152" max="6152" width="15.85546875" style="27" customWidth="1"/>
    <col min="6153" max="6400" width="9.140625" style="27"/>
    <col min="6401" max="6401" width="32.140625" style="27" bestFit="1" customWidth="1"/>
    <col min="6402" max="6402" width="21.42578125" style="27" bestFit="1" customWidth="1"/>
    <col min="6403" max="6403" width="11.5703125" style="27" bestFit="1" customWidth="1"/>
    <col min="6404" max="6404" width="12.28515625" style="27" bestFit="1" customWidth="1"/>
    <col min="6405" max="6405" width="10.5703125" style="27" bestFit="1" customWidth="1"/>
    <col min="6406" max="6407" width="9.140625" style="27"/>
    <col min="6408" max="6408" width="15.85546875" style="27" customWidth="1"/>
    <col min="6409" max="6656" width="9.140625" style="27"/>
    <col min="6657" max="6657" width="32.140625" style="27" bestFit="1" customWidth="1"/>
    <col min="6658" max="6658" width="21.42578125" style="27" bestFit="1" customWidth="1"/>
    <col min="6659" max="6659" width="11.5703125" style="27" bestFit="1" customWidth="1"/>
    <col min="6660" max="6660" width="12.28515625" style="27" bestFit="1" customWidth="1"/>
    <col min="6661" max="6661" width="10.5703125" style="27" bestFit="1" customWidth="1"/>
    <col min="6662" max="6663" width="9.140625" style="27"/>
    <col min="6664" max="6664" width="15.85546875" style="27" customWidth="1"/>
    <col min="6665" max="6912" width="9.140625" style="27"/>
    <col min="6913" max="6913" width="32.140625" style="27" bestFit="1" customWidth="1"/>
    <col min="6914" max="6914" width="21.42578125" style="27" bestFit="1" customWidth="1"/>
    <col min="6915" max="6915" width="11.5703125" style="27" bestFit="1" customWidth="1"/>
    <col min="6916" max="6916" width="12.28515625" style="27" bestFit="1" customWidth="1"/>
    <col min="6917" max="6917" width="10.5703125" style="27" bestFit="1" customWidth="1"/>
    <col min="6918" max="6919" width="9.140625" style="27"/>
    <col min="6920" max="6920" width="15.85546875" style="27" customWidth="1"/>
    <col min="6921" max="7168" width="9.140625" style="27"/>
    <col min="7169" max="7169" width="32.140625" style="27" bestFit="1" customWidth="1"/>
    <col min="7170" max="7170" width="21.42578125" style="27" bestFit="1" customWidth="1"/>
    <col min="7171" max="7171" width="11.5703125" style="27" bestFit="1" customWidth="1"/>
    <col min="7172" max="7172" width="12.28515625" style="27" bestFit="1" customWidth="1"/>
    <col min="7173" max="7173" width="10.5703125" style="27" bestFit="1" customWidth="1"/>
    <col min="7174" max="7175" width="9.140625" style="27"/>
    <col min="7176" max="7176" width="15.85546875" style="27" customWidth="1"/>
    <col min="7177" max="7424" width="9.140625" style="27"/>
    <col min="7425" max="7425" width="32.140625" style="27" bestFit="1" customWidth="1"/>
    <col min="7426" max="7426" width="21.42578125" style="27" bestFit="1" customWidth="1"/>
    <col min="7427" max="7427" width="11.5703125" style="27" bestFit="1" customWidth="1"/>
    <col min="7428" max="7428" width="12.28515625" style="27" bestFit="1" customWidth="1"/>
    <col min="7429" max="7429" width="10.5703125" style="27" bestFit="1" customWidth="1"/>
    <col min="7430" max="7431" width="9.140625" style="27"/>
    <col min="7432" max="7432" width="15.85546875" style="27" customWidth="1"/>
    <col min="7433" max="7680" width="9.140625" style="27"/>
    <col min="7681" max="7681" width="32.140625" style="27" bestFit="1" customWidth="1"/>
    <col min="7682" max="7682" width="21.42578125" style="27" bestFit="1" customWidth="1"/>
    <col min="7683" max="7683" width="11.5703125" style="27" bestFit="1" customWidth="1"/>
    <col min="7684" max="7684" width="12.28515625" style="27" bestFit="1" customWidth="1"/>
    <col min="7685" max="7685" width="10.5703125" style="27" bestFit="1" customWidth="1"/>
    <col min="7686" max="7687" width="9.140625" style="27"/>
    <col min="7688" max="7688" width="15.85546875" style="27" customWidth="1"/>
    <col min="7689" max="7936" width="9.140625" style="27"/>
    <col min="7937" max="7937" width="32.140625" style="27" bestFit="1" customWidth="1"/>
    <col min="7938" max="7938" width="21.42578125" style="27" bestFit="1" customWidth="1"/>
    <col min="7939" max="7939" width="11.5703125" style="27" bestFit="1" customWidth="1"/>
    <col min="7940" max="7940" width="12.28515625" style="27" bestFit="1" customWidth="1"/>
    <col min="7941" max="7941" width="10.5703125" style="27" bestFit="1" customWidth="1"/>
    <col min="7942" max="7943" width="9.140625" style="27"/>
    <col min="7944" max="7944" width="15.85546875" style="27" customWidth="1"/>
    <col min="7945" max="8192" width="9.140625" style="27"/>
    <col min="8193" max="8193" width="32.140625" style="27" bestFit="1" customWidth="1"/>
    <col min="8194" max="8194" width="21.42578125" style="27" bestFit="1" customWidth="1"/>
    <col min="8195" max="8195" width="11.5703125" style="27" bestFit="1" customWidth="1"/>
    <col min="8196" max="8196" width="12.28515625" style="27" bestFit="1" customWidth="1"/>
    <col min="8197" max="8197" width="10.5703125" style="27" bestFit="1" customWidth="1"/>
    <col min="8198" max="8199" width="9.140625" style="27"/>
    <col min="8200" max="8200" width="15.85546875" style="27" customWidth="1"/>
    <col min="8201" max="8448" width="9.140625" style="27"/>
    <col min="8449" max="8449" width="32.140625" style="27" bestFit="1" customWidth="1"/>
    <col min="8450" max="8450" width="21.42578125" style="27" bestFit="1" customWidth="1"/>
    <col min="8451" max="8451" width="11.5703125" style="27" bestFit="1" customWidth="1"/>
    <col min="8452" max="8452" width="12.28515625" style="27" bestFit="1" customWidth="1"/>
    <col min="8453" max="8453" width="10.5703125" style="27" bestFit="1" customWidth="1"/>
    <col min="8454" max="8455" width="9.140625" style="27"/>
    <col min="8456" max="8456" width="15.85546875" style="27" customWidth="1"/>
    <col min="8457" max="8704" width="9.140625" style="27"/>
    <col min="8705" max="8705" width="32.140625" style="27" bestFit="1" customWidth="1"/>
    <col min="8706" max="8706" width="21.42578125" style="27" bestFit="1" customWidth="1"/>
    <col min="8707" max="8707" width="11.5703125" style="27" bestFit="1" customWidth="1"/>
    <col min="8708" max="8708" width="12.28515625" style="27" bestFit="1" customWidth="1"/>
    <col min="8709" max="8709" width="10.5703125" style="27" bestFit="1" customWidth="1"/>
    <col min="8710" max="8711" width="9.140625" style="27"/>
    <col min="8712" max="8712" width="15.85546875" style="27" customWidth="1"/>
    <col min="8713" max="8960" width="9.140625" style="27"/>
    <col min="8961" max="8961" width="32.140625" style="27" bestFit="1" customWidth="1"/>
    <col min="8962" max="8962" width="21.42578125" style="27" bestFit="1" customWidth="1"/>
    <col min="8963" max="8963" width="11.5703125" style="27" bestFit="1" customWidth="1"/>
    <col min="8964" max="8964" width="12.28515625" style="27" bestFit="1" customWidth="1"/>
    <col min="8965" max="8965" width="10.5703125" style="27" bestFit="1" customWidth="1"/>
    <col min="8966" max="8967" width="9.140625" style="27"/>
    <col min="8968" max="8968" width="15.85546875" style="27" customWidth="1"/>
    <col min="8969" max="9216" width="9.140625" style="27"/>
    <col min="9217" max="9217" width="32.140625" style="27" bestFit="1" customWidth="1"/>
    <col min="9218" max="9218" width="21.42578125" style="27" bestFit="1" customWidth="1"/>
    <col min="9219" max="9219" width="11.5703125" style="27" bestFit="1" customWidth="1"/>
    <col min="9220" max="9220" width="12.28515625" style="27" bestFit="1" customWidth="1"/>
    <col min="9221" max="9221" width="10.5703125" style="27" bestFit="1" customWidth="1"/>
    <col min="9222" max="9223" width="9.140625" style="27"/>
    <col min="9224" max="9224" width="15.85546875" style="27" customWidth="1"/>
    <col min="9225" max="9472" width="9.140625" style="27"/>
    <col min="9473" max="9473" width="32.140625" style="27" bestFit="1" customWidth="1"/>
    <col min="9474" max="9474" width="21.42578125" style="27" bestFit="1" customWidth="1"/>
    <col min="9475" max="9475" width="11.5703125" style="27" bestFit="1" customWidth="1"/>
    <col min="9476" max="9476" width="12.28515625" style="27" bestFit="1" customWidth="1"/>
    <col min="9477" max="9477" width="10.5703125" style="27" bestFit="1" customWidth="1"/>
    <col min="9478" max="9479" width="9.140625" style="27"/>
    <col min="9480" max="9480" width="15.85546875" style="27" customWidth="1"/>
    <col min="9481" max="9728" width="9.140625" style="27"/>
    <col min="9729" max="9729" width="32.140625" style="27" bestFit="1" customWidth="1"/>
    <col min="9730" max="9730" width="21.42578125" style="27" bestFit="1" customWidth="1"/>
    <col min="9731" max="9731" width="11.5703125" style="27" bestFit="1" customWidth="1"/>
    <col min="9732" max="9732" width="12.28515625" style="27" bestFit="1" customWidth="1"/>
    <col min="9733" max="9733" width="10.5703125" style="27" bestFit="1" customWidth="1"/>
    <col min="9734" max="9735" width="9.140625" style="27"/>
    <col min="9736" max="9736" width="15.85546875" style="27" customWidth="1"/>
    <col min="9737" max="9984" width="9.140625" style="27"/>
    <col min="9985" max="9985" width="32.140625" style="27" bestFit="1" customWidth="1"/>
    <col min="9986" max="9986" width="21.42578125" style="27" bestFit="1" customWidth="1"/>
    <col min="9987" max="9987" width="11.5703125" style="27" bestFit="1" customWidth="1"/>
    <col min="9988" max="9988" width="12.28515625" style="27" bestFit="1" customWidth="1"/>
    <col min="9989" max="9989" width="10.5703125" style="27" bestFit="1" customWidth="1"/>
    <col min="9990" max="9991" width="9.140625" style="27"/>
    <col min="9992" max="9992" width="15.85546875" style="27" customWidth="1"/>
    <col min="9993" max="10240" width="9.140625" style="27"/>
    <col min="10241" max="10241" width="32.140625" style="27" bestFit="1" customWidth="1"/>
    <col min="10242" max="10242" width="21.42578125" style="27" bestFit="1" customWidth="1"/>
    <col min="10243" max="10243" width="11.5703125" style="27" bestFit="1" customWidth="1"/>
    <col min="10244" max="10244" width="12.28515625" style="27" bestFit="1" customWidth="1"/>
    <col min="10245" max="10245" width="10.5703125" style="27" bestFit="1" customWidth="1"/>
    <col min="10246" max="10247" width="9.140625" style="27"/>
    <col min="10248" max="10248" width="15.85546875" style="27" customWidth="1"/>
    <col min="10249" max="10496" width="9.140625" style="27"/>
    <col min="10497" max="10497" width="32.140625" style="27" bestFit="1" customWidth="1"/>
    <col min="10498" max="10498" width="21.42578125" style="27" bestFit="1" customWidth="1"/>
    <col min="10499" max="10499" width="11.5703125" style="27" bestFit="1" customWidth="1"/>
    <col min="10500" max="10500" width="12.28515625" style="27" bestFit="1" customWidth="1"/>
    <col min="10501" max="10501" width="10.5703125" style="27" bestFit="1" customWidth="1"/>
    <col min="10502" max="10503" width="9.140625" style="27"/>
    <col min="10504" max="10504" width="15.85546875" style="27" customWidth="1"/>
    <col min="10505" max="10752" width="9.140625" style="27"/>
    <col min="10753" max="10753" width="32.140625" style="27" bestFit="1" customWidth="1"/>
    <col min="10754" max="10754" width="21.42578125" style="27" bestFit="1" customWidth="1"/>
    <col min="10755" max="10755" width="11.5703125" style="27" bestFit="1" customWidth="1"/>
    <col min="10756" max="10756" width="12.28515625" style="27" bestFit="1" customWidth="1"/>
    <col min="10757" max="10757" width="10.5703125" style="27" bestFit="1" customWidth="1"/>
    <col min="10758" max="10759" width="9.140625" style="27"/>
    <col min="10760" max="10760" width="15.85546875" style="27" customWidth="1"/>
    <col min="10761" max="11008" width="9.140625" style="27"/>
    <col min="11009" max="11009" width="32.140625" style="27" bestFit="1" customWidth="1"/>
    <col min="11010" max="11010" width="21.42578125" style="27" bestFit="1" customWidth="1"/>
    <col min="11011" max="11011" width="11.5703125" style="27" bestFit="1" customWidth="1"/>
    <col min="11012" max="11012" width="12.28515625" style="27" bestFit="1" customWidth="1"/>
    <col min="11013" max="11013" width="10.5703125" style="27" bestFit="1" customWidth="1"/>
    <col min="11014" max="11015" width="9.140625" style="27"/>
    <col min="11016" max="11016" width="15.85546875" style="27" customWidth="1"/>
    <col min="11017" max="11264" width="9.140625" style="27"/>
    <col min="11265" max="11265" width="32.140625" style="27" bestFit="1" customWidth="1"/>
    <col min="11266" max="11266" width="21.42578125" style="27" bestFit="1" customWidth="1"/>
    <col min="11267" max="11267" width="11.5703125" style="27" bestFit="1" customWidth="1"/>
    <col min="11268" max="11268" width="12.28515625" style="27" bestFit="1" customWidth="1"/>
    <col min="11269" max="11269" width="10.5703125" style="27" bestFit="1" customWidth="1"/>
    <col min="11270" max="11271" width="9.140625" style="27"/>
    <col min="11272" max="11272" width="15.85546875" style="27" customWidth="1"/>
    <col min="11273" max="11520" width="9.140625" style="27"/>
    <col min="11521" max="11521" width="32.140625" style="27" bestFit="1" customWidth="1"/>
    <col min="11522" max="11522" width="21.42578125" style="27" bestFit="1" customWidth="1"/>
    <col min="11523" max="11523" width="11.5703125" style="27" bestFit="1" customWidth="1"/>
    <col min="11524" max="11524" width="12.28515625" style="27" bestFit="1" customWidth="1"/>
    <col min="11525" max="11525" width="10.5703125" style="27" bestFit="1" customWidth="1"/>
    <col min="11526" max="11527" width="9.140625" style="27"/>
    <col min="11528" max="11528" width="15.85546875" style="27" customWidth="1"/>
    <col min="11529" max="11776" width="9.140625" style="27"/>
    <col min="11777" max="11777" width="32.140625" style="27" bestFit="1" customWidth="1"/>
    <col min="11778" max="11778" width="21.42578125" style="27" bestFit="1" customWidth="1"/>
    <col min="11779" max="11779" width="11.5703125" style="27" bestFit="1" customWidth="1"/>
    <col min="11780" max="11780" width="12.28515625" style="27" bestFit="1" customWidth="1"/>
    <col min="11781" max="11781" width="10.5703125" style="27" bestFit="1" customWidth="1"/>
    <col min="11782" max="11783" width="9.140625" style="27"/>
    <col min="11784" max="11784" width="15.85546875" style="27" customWidth="1"/>
    <col min="11785" max="12032" width="9.140625" style="27"/>
    <col min="12033" max="12033" width="32.140625" style="27" bestFit="1" customWidth="1"/>
    <col min="12034" max="12034" width="21.42578125" style="27" bestFit="1" customWidth="1"/>
    <col min="12035" max="12035" width="11.5703125" style="27" bestFit="1" customWidth="1"/>
    <col min="12036" max="12036" width="12.28515625" style="27" bestFit="1" customWidth="1"/>
    <col min="12037" max="12037" width="10.5703125" style="27" bestFit="1" customWidth="1"/>
    <col min="12038" max="12039" width="9.140625" style="27"/>
    <col min="12040" max="12040" width="15.85546875" style="27" customWidth="1"/>
    <col min="12041" max="12288" width="9.140625" style="27"/>
    <col min="12289" max="12289" width="32.140625" style="27" bestFit="1" customWidth="1"/>
    <col min="12290" max="12290" width="21.42578125" style="27" bestFit="1" customWidth="1"/>
    <col min="12291" max="12291" width="11.5703125" style="27" bestFit="1" customWidth="1"/>
    <col min="12292" max="12292" width="12.28515625" style="27" bestFit="1" customWidth="1"/>
    <col min="12293" max="12293" width="10.5703125" style="27" bestFit="1" customWidth="1"/>
    <col min="12294" max="12295" width="9.140625" style="27"/>
    <col min="12296" max="12296" width="15.85546875" style="27" customWidth="1"/>
    <col min="12297" max="12544" width="9.140625" style="27"/>
    <col min="12545" max="12545" width="32.140625" style="27" bestFit="1" customWidth="1"/>
    <col min="12546" max="12546" width="21.42578125" style="27" bestFit="1" customWidth="1"/>
    <col min="12547" max="12547" width="11.5703125" style="27" bestFit="1" customWidth="1"/>
    <col min="12548" max="12548" width="12.28515625" style="27" bestFit="1" customWidth="1"/>
    <col min="12549" max="12549" width="10.5703125" style="27" bestFit="1" customWidth="1"/>
    <col min="12550" max="12551" width="9.140625" style="27"/>
    <col min="12552" max="12552" width="15.85546875" style="27" customWidth="1"/>
    <col min="12553" max="12800" width="9.140625" style="27"/>
    <col min="12801" max="12801" width="32.140625" style="27" bestFit="1" customWidth="1"/>
    <col min="12802" max="12802" width="21.42578125" style="27" bestFit="1" customWidth="1"/>
    <col min="12803" max="12803" width="11.5703125" style="27" bestFit="1" customWidth="1"/>
    <col min="12804" max="12804" width="12.28515625" style="27" bestFit="1" customWidth="1"/>
    <col min="12805" max="12805" width="10.5703125" style="27" bestFit="1" customWidth="1"/>
    <col min="12806" max="12807" width="9.140625" style="27"/>
    <col min="12808" max="12808" width="15.85546875" style="27" customWidth="1"/>
    <col min="12809" max="13056" width="9.140625" style="27"/>
    <col min="13057" max="13057" width="32.140625" style="27" bestFit="1" customWidth="1"/>
    <col min="13058" max="13058" width="21.42578125" style="27" bestFit="1" customWidth="1"/>
    <col min="13059" max="13059" width="11.5703125" style="27" bestFit="1" customWidth="1"/>
    <col min="13060" max="13060" width="12.28515625" style="27" bestFit="1" customWidth="1"/>
    <col min="13061" max="13061" width="10.5703125" style="27" bestFit="1" customWidth="1"/>
    <col min="13062" max="13063" width="9.140625" style="27"/>
    <col min="13064" max="13064" width="15.85546875" style="27" customWidth="1"/>
    <col min="13065" max="13312" width="9.140625" style="27"/>
    <col min="13313" max="13313" width="32.140625" style="27" bestFit="1" customWidth="1"/>
    <col min="13314" max="13314" width="21.42578125" style="27" bestFit="1" customWidth="1"/>
    <col min="13315" max="13315" width="11.5703125" style="27" bestFit="1" customWidth="1"/>
    <col min="13316" max="13316" width="12.28515625" style="27" bestFit="1" customWidth="1"/>
    <col min="13317" max="13317" width="10.5703125" style="27" bestFit="1" customWidth="1"/>
    <col min="13318" max="13319" width="9.140625" style="27"/>
    <col min="13320" max="13320" width="15.85546875" style="27" customWidth="1"/>
    <col min="13321" max="13568" width="9.140625" style="27"/>
    <col min="13569" max="13569" width="32.140625" style="27" bestFit="1" customWidth="1"/>
    <col min="13570" max="13570" width="21.42578125" style="27" bestFit="1" customWidth="1"/>
    <col min="13571" max="13571" width="11.5703125" style="27" bestFit="1" customWidth="1"/>
    <col min="13572" max="13572" width="12.28515625" style="27" bestFit="1" customWidth="1"/>
    <col min="13573" max="13573" width="10.5703125" style="27" bestFit="1" customWidth="1"/>
    <col min="13574" max="13575" width="9.140625" style="27"/>
    <col min="13576" max="13576" width="15.85546875" style="27" customWidth="1"/>
    <col min="13577" max="13824" width="9.140625" style="27"/>
    <col min="13825" max="13825" width="32.140625" style="27" bestFit="1" customWidth="1"/>
    <col min="13826" max="13826" width="21.42578125" style="27" bestFit="1" customWidth="1"/>
    <col min="13827" max="13827" width="11.5703125" style="27" bestFit="1" customWidth="1"/>
    <col min="13828" max="13828" width="12.28515625" style="27" bestFit="1" customWidth="1"/>
    <col min="13829" max="13829" width="10.5703125" style="27" bestFit="1" customWidth="1"/>
    <col min="13830" max="13831" width="9.140625" style="27"/>
    <col min="13832" max="13832" width="15.85546875" style="27" customWidth="1"/>
    <col min="13833" max="14080" width="9.140625" style="27"/>
    <col min="14081" max="14081" width="32.140625" style="27" bestFit="1" customWidth="1"/>
    <col min="14082" max="14082" width="21.42578125" style="27" bestFit="1" customWidth="1"/>
    <col min="14083" max="14083" width="11.5703125" style="27" bestFit="1" customWidth="1"/>
    <col min="14084" max="14084" width="12.28515625" style="27" bestFit="1" customWidth="1"/>
    <col min="14085" max="14085" width="10.5703125" style="27" bestFit="1" customWidth="1"/>
    <col min="14086" max="14087" width="9.140625" style="27"/>
    <col min="14088" max="14088" width="15.85546875" style="27" customWidth="1"/>
    <col min="14089" max="14336" width="9.140625" style="27"/>
    <col min="14337" max="14337" width="32.140625" style="27" bestFit="1" customWidth="1"/>
    <col min="14338" max="14338" width="21.42578125" style="27" bestFit="1" customWidth="1"/>
    <col min="14339" max="14339" width="11.5703125" style="27" bestFit="1" customWidth="1"/>
    <col min="14340" max="14340" width="12.28515625" style="27" bestFit="1" customWidth="1"/>
    <col min="14341" max="14341" width="10.5703125" style="27" bestFit="1" customWidth="1"/>
    <col min="14342" max="14343" width="9.140625" style="27"/>
    <col min="14344" max="14344" width="15.85546875" style="27" customWidth="1"/>
    <col min="14345" max="14592" width="9.140625" style="27"/>
    <col min="14593" max="14593" width="32.140625" style="27" bestFit="1" customWidth="1"/>
    <col min="14594" max="14594" width="21.42578125" style="27" bestFit="1" customWidth="1"/>
    <col min="14595" max="14595" width="11.5703125" style="27" bestFit="1" customWidth="1"/>
    <col min="14596" max="14596" width="12.28515625" style="27" bestFit="1" customWidth="1"/>
    <col min="14597" max="14597" width="10.5703125" style="27" bestFit="1" customWidth="1"/>
    <col min="14598" max="14599" width="9.140625" style="27"/>
    <col min="14600" max="14600" width="15.85546875" style="27" customWidth="1"/>
    <col min="14601" max="14848" width="9.140625" style="27"/>
    <col min="14849" max="14849" width="32.140625" style="27" bestFit="1" customWidth="1"/>
    <col min="14850" max="14850" width="21.42578125" style="27" bestFit="1" customWidth="1"/>
    <col min="14851" max="14851" width="11.5703125" style="27" bestFit="1" customWidth="1"/>
    <col min="14852" max="14852" width="12.28515625" style="27" bestFit="1" customWidth="1"/>
    <col min="14853" max="14853" width="10.5703125" style="27" bestFit="1" customWidth="1"/>
    <col min="14854" max="14855" width="9.140625" style="27"/>
    <col min="14856" max="14856" width="15.85546875" style="27" customWidth="1"/>
    <col min="14857" max="15104" width="9.140625" style="27"/>
    <col min="15105" max="15105" width="32.140625" style="27" bestFit="1" customWidth="1"/>
    <col min="15106" max="15106" width="21.42578125" style="27" bestFit="1" customWidth="1"/>
    <col min="15107" max="15107" width="11.5703125" style="27" bestFit="1" customWidth="1"/>
    <col min="15108" max="15108" width="12.28515625" style="27" bestFit="1" customWidth="1"/>
    <col min="15109" max="15109" width="10.5703125" style="27" bestFit="1" customWidth="1"/>
    <col min="15110" max="15111" width="9.140625" style="27"/>
    <col min="15112" max="15112" width="15.85546875" style="27" customWidth="1"/>
    <col min="15113" max="15360" width="9.140625" style="27"/>
    <col min="15361" max="15361" width="32.140625" style="27" bestFit="1" customWidth="1"/>
    <col min="15362" max="15362" width="21.42578125" style="27" bestFit="1" customWidth="1"/>
    <col min="15363" max="15363" width="11.5703125" style="27" bestFit="1" customWidth="1"/>
    <col min="15364" max="15364" width="12.28515625" style="27" bestFit="1" customWidth="1"/>
    <col min="15365" max="15365" width="10.5703125" style="27" bestFit="1" customWidth="1"/>
    <col min="15366" max="15367" width="9.140625" style="27"/>
    <col min="15368" max="15368" width="15.85546875" style="27" customWidth="1"/>
    <col min="15369" max="15616" width="9.140625" style="27"/>
    <col min="15617" max="15617" width="32.140625" style="27" bestFit="1" customWidth="1"/>
    <col min="15618" max="15618" width="21.42578125" style="27" bestFit="1" customWidth="1"/>
    <col min="15619" max="15619" width="11.5703125" style="27" bestFit="1" customWidth="1"/>
    <col min="15620" max="15620" width="12.28515625" style="27" bestFit="1" customWidth="1"/>
    <col min="15621" max="15621" width="10.5703125" style="27" bestFit="1" customWidth="1"/>
    <col min="15622" max="15623" width="9.140625" style="27"/>
    <col min="15624" max="15624" width="15.85546875" style="27" customWidth="1"/>
    <col min="15625" max="15872" width="9.140625" style="27"/>
    <col min="15873" max="15873" width="32.140625" style="27" bestFit="1" customWidth="1"/>
    <col min="15874" max="15874" width="21.42578125" style="27" bestFit="1" customWidth="1"/>
    <col min="15875" max="15875" width="11.5703125" style="27" bestFit="1" customWidth="1"/>
    <col min="15876" max="15876" width="12.28515625" style="27" bestFit="1" customWidth="1"/>
    <col min="15877" max="15877" width="10.5703125" style="27" bestFit="1" customWidth="1"/>
    <col min="15878" max="15879" width="9.140625" style="27"/>
    <col min="15880" max="15880" width="15.85546875" style="27" customWidth="1"/>
    <col min="15881" max="16128" width="9.140625" style="27"/>
    <col min="16129" max="16129" width="32.140625" style="27" bestFit="1" customWidth="1"/>
    <col min="16130" max="16130" width="21.42578125" style="27" bestFit="1" customWidth="1"/>
    <col min="16131" max="16131" width="11.5703125" style="27" bestFit="1" customWidth="1"/>
    <col min="16132" max="16132" width="12.28515625" style="27" bestFit="1" customWidth="1"/>
    <col min="16133" max="16133" width="10.5703125" style="27" bestFit="1" customWidth="1"/>
    <col min="16134" max="16135" width="9.140625" style="27"/>
    <col min="16136" max="16136" width="15.85546875" style="27" customWidth="1"/>
    <col min="16137" max="16384" width="9.140625" style="27"/>
  </cols>
  <sheetData>
    <row r="2" spans="1:8" x14ac:dyDescent="0.25">
      <c r="F2" s="27" t="s">
        <v>104</v>
      </c>
    </row>
    <row r="3" spans="1:8" s="41" customFormat="1" x14ac:dyDescent="0.25">
      <c r="A3" s="49" t="s">
        <v>25</v>
      </c>
      <c r="B3" s="50"/>
      <c r="C3" s="50"/>
      <c r="D3" s="50"/>
      <c r="E3" s="50"/>
      <c r="F3" s="41" t="s">
        <v>160</v>
      </c>
      <c r="G3" s="50"/>
    </row>
    <row r="4" spans="1:8" s="41" customFormat="1" x14ac:dyDescent="0.25">
      <c r="A4" s="51" t="s">
        <v>157</v>
      </c>
      <c r="B4" s="39" t="s">
        <v>121</v>
      </c>
      <c r="F4" s="52"/>
    </row>
    <row r="5" spans="1:8" s="41" customFormat="1" x14ac:dyDescent="0.25">
      <c r="A5" s="51" t="s">
        <v>158</v>
      </c>
      <c r="B5" s="39" t="s">
        <v>122</v>
      </c>
      <c r="F5" s="52"/>
    </row>
    <row r="6" spans="1:8" s="41" customFormat="1" x14ac:dyDescent="0.25">
      <c r="A6" s="51" t="s">
        <v>156</v>
      </c>
      <c r="B6" s="116" t="s">
        <v>346</v>
      </c>
      <c r="F6" s="52"/>
    </row>
    <row r="7" spans="1:8" s="41" customFormat="1" x14ac:dyDescent="0.25">
      <c r="A7" s="51" t="s">
        <v>45</v>
      </c>
      <c r="B7" s="117" t="s">
        <v>26</v>
      </c>
      <c r="C7" s="52"/>
      <c r="D7" s="52"/>
      <c r="E7" s="52"/>
      <c r="F7" s="52"/>
    </row>
    <row r="8" spans="1:8" s="41" customFormat="1" x14ac:dyDescent="0.25">
      <c r="A8" s="49"/>
      <c r="C8" s="52"/>
      <c r="D8" s="52"/>
      <c r="E8" s="52"/>
      <c r="F8" s="52"/>
    </row>
    <row r="9" spans="1:8" s="41" customFormat="1" x14ac:dyDescent="0.25">
      <c r="A9" s="139" t="s">
        <v>90</v>
      </c>
      <c r="B9" s="139"/>
      <c r="C9" s="52"/>
      <c r="D9" s="52"/>
      <c r="E9" s="52"/>
      <c r="F9" s="52"/>
      <c r="G9" s="52"/>
      <c r="H9" s="52"/>
    </row>
    <row r="10" spans="1:8" s="41" customFormat="1" x14ac:dyDescent="0.25">
      <c r="A10" s="42"/>
      <c r="B10" s="43" t="s">
        <v>14</v>
      </c>
      <c r="C10" s="43" t="s">
        <v>15</v>
      </c>
      <c r="D10" s="43" t="s">
        <v>56</v>
      </c>
      <c r="E10" s="52"/>
      <c r="F10" s="52"/>
    </row>
    <row r="11" spans="1:8" s="41" customFormat="1" x14ac:dyDescent="0.25">
      <c r="A11" s="45">
        <v>1</v>
      </c>
      <c r="B11" s="46" t="s">
        <v>3</v>
      </c>
      <c r="C11" s="138">
        <f>ROUND($C$26*D11/100,2)</f>
        <v>187830</v>
      </c>
      <c r="D11" s="72">
        <v>75</v>
      </c>
      <c r="E11" s="52"/>
      <c r="F11" s="52"/>
    </row>
    <row r="12" spans="1:8" s="41" customFormat="1" x14ac:dyDescent="0.25">
      <c r="A12" s="45">
        <v>2</v>
      </c>
      <c r="B12" s="46" t="s">
        <v>16</v>
      </c>
      <c r="C12" s="138">
        <f>ROUND($C$26*D12/100,2)</f>
        <v>62610</v>
      </c>
      <c r="D12" s="72">
        <v>25</v>
      </c>
      <c r="E12" s="52"/>
      <c r="F12" s="52"/>
    </row>
    <row r="13" spans="1:8" s="41" customFormat="1" x14ac:dyDescent="0.25">
      <c r="A13" s="45">
        <v>3</v>
      </c>
      <c r="B13" s="46" t="s">
        <v>18</v>
      </c>
      <c r="C13" s="71">
        <f>ROUND($C$26*D13/100,2)</f>
        <v>0</v>
      </c>
      <c r="D13" s="72">
        <v>0</v>
      </c>
      <c r="E13" s="52"/>
      <c r="F13" s="52"/>
    </row>
    <row r="14" spans="1:8" s="41" customFormat="1" x14ac:dyDescent="0.25">
      <c r="A14" s="45">
        <v>4</v>
      </c>
      <c r="B14" s="46" t="s">
        <v>17</v>
      </c>
      <c r="C14" s="71">
        <f>ROUND($C$26*D14/100,2)</f>
        <v>0</v>
      </c>
      <c r="D14" s="72">
        <v>0</v>
      </c>
      <c r="E14" s="52"/>
      <c r="F14" s="52"/>
    </row>
    <row r="15" spans="1:8" s="41" customFormat="1" x14ac:dyDescent="0.25">
      <c r="A15" s="45">
        <v>5</v>
      </c>
      <c r="B15" s="46" t="s">
        <v>46</v>
      </c>
      <c r="C15" s="71">
        <f>ROUND($C$26*D15/100,2)</f>
        <v>0</v>
      </c>
      <c r="D15" s="72">
        <v>0</v>
      </c>
      <c r="E15" s="52"/>
      <c r="F15" s="52"/>
    </row>
    <row r="16" spans="1:8" s="41" customFormat="1" x14ac:dyDescent="0.25">
      <c r="A16" s="140" t="s">
        <v>57</v>
      </c>
      <c r="B16" s="141"/>
      <c r="C16" s="53">
        <f>SUM(C11:C15)</f>
        <v>250440</v>
      </c>
      <c r="D16" s="53">
        <f>SUM(D11:D15)</f>
        <v>100</v>
      </c>
    </row>
    <row r="17" spans="1:6" s="41" customFormat="1" x14ac:dyDescent="0.25">
      <c r="A17" s="49"/>
      <c r="C17" s="52"/>
      <c r="D17" s="52"/>
      <c r="E17" s="52"/>
      <c r="F17" s="52"/>
    </row>
    <row r="18" spans="1:6" s="41" customFormat="1" x14ac:dyDescent="0.25">
      <c r="A18" s="142" t="s">
        <v>89</v>
      </c>
      <c r="B18" s="142"/>
    </row>
    <row r="19" spans="1:6" s="41" customFormat="1" x14ac:dyDescent="0.25">
      <c r="A19" s="143" t="s">
        <v>29</v>
      </c>
      <c r="B19" s="146"/>
      <c r="C19" s="43" t="s">
        <v>19</v>
      </c>
      <c r="D19" s="54" t="s">
        <v>42</v>
      </c>
      <c r="E19" s="55"/>
    </row>
    <row r="20" spans="1:6" s="41" customFormat="1" x14ac:dyDescent="0.25">
      <c r="A20" s="46" t="s">
        <v>6</v>
      </c>
      <c r="B20" s="46"/>
      <c r="C20" s="138">
        <f>G43</f>
        <v>240840</v>
      </c>
      <c r="D20" s="71">
        <f>IFERROR((ROUND(C20/$C$24*100,2)),0)</f>
        <v>96.17</v>
      </c>
      <c r="E20" s="56"/>
    </row>
    <row r="21" spans="1:6" s="41" customFormat="1" x14ac:dyDescent="0.25">
      <c r="A21" s="102" t="s">
        <v>99</v>
      </c>
      <c r="B21" s="46"/>
      <c r="C21" s="138">
        <f>G50</f>
        <v>9600</v>
      </c>
      <c r="D21" s="71">
        <f>IFERROR((ROUND(C21/$C$24*100,2)),0)</f>
        <v>3.83</v>
      </c>
      <c r="E21" s="56"/>
    </row>
    <row r="22" spans="1:6" s="41" customFormat="1" ht="15" customHeight="1" x14ac:dyDescent="0.25">
      <c r="A22" s="46" t="s">
        <v>79</v>
      </c>
      <c r="B22" s="46"/>
      <c r="C22" s="71">
        <f>G54</f>
        <v>0</v>
      </c>
      <c r="D22" s="71">
        <f>IFERROR((ROUND(C22/$C$24*100,2)),0)</f>
        <v>0</v>
      </c>
      <c r="E22" s="56"/>
    </row>
    <row r="23" spans="1:6" s="41" customFormat="1" ht="15" customHeight="1" x14ac:dyDescent="0.25">
      <c r="A23" s="46" t="s">
        <v>81</v>
      </c>
      <c r="B23" s="46"/>
      <c r="C23" s="71">
        <f>G56</f>
        <v>0</v>
      </c>
      <c r="D23" s="71">
        <f>IFERROR((ROUND(C23/$C$24*100,2)),0)</f>
        <v>0</v>
      </c>
      <c r="E23" s="56"/>
    </row>
    <row r="24" spans="1:6" s="41" customFormat="1" x14ac:dyDescent="0.25">
      <c r="A24" s="147" t="s">
        <v>30</v>
      </c>
      <c r="B24" s="148"/>
      <c r="C24" s="73">
        <f>SUM(C20:C23)</f>
        <v>250440</v>
      </c>
      <c r="D24" s="73">
        <f>SUM(D20:D23)</f>
        <v>100</v>
      </c>
      <c r="E24" s="56"/>
    </row>
    <row r="25" spans="1:6" s="41" customFormat="1" x14ac:dyDescent="0.25">
      <c r="A25" s="147" t="s">
        <v>31</v>
      </c>
      <c r="B25" s="148"/>
      <c r="C25" s="73">
        <f>G59</f>
        <v>0</v>
      </c>
      <c r="D25" s="73">
        <v>0</v>
      </c>
      <c r="E25" s="56"/>
    </row>
    <row r="26" spans="1:6" s="41" customFormat="1" x14ac:dyDescent="0.25">
      <c r="A26" s="143" t="s">
        <v>32</v>
      </c>
      <c r="B26" s="146"/>
      <c r="C26" s="74">
        <f>SUM(C24:C25)</f>
        <v>250440</v>
      </c>
      <c r="D26" s="74">
        <f>D24+D25</f>
        <v>100</v>
      </c>
      <c r="E26" s="57"/>
    </row>
    <row r="27" spans="1:6" s="41" customFormat="1" x14ac:dyDescent="0.25"/>
    <row r="28" spans="1:6" s="41" customFormat="1" x14ac:dyDescent="0.25">
      <c r="A28" s="142" t="s">
        <v>83</v>
      </c>
      <c r="B28" s="142"/>
    </row>
    <row r="29" spans="1:6" s="41" customFormat="1" x14ac:dyDescent="0.25">
      <c r="A29" s="43"/>
      <c r="B29" s="43" t="s">
        <v>19</v>
      </c>
      <c r="C29" s="58"/>
    </row>
    <row r="30" spans="1:6" s="41" customFormat="1" x14ac:dyDescent="0.25">
      <c r="A30" s="46" t="s">
        <v>26</v>
      </c>
      <c r="B30" s="132">
        <f>C26</f>
        <v>250440</v>
      </c>
    </row>
    <row r="31" spans="1:6" s="41" customFormat="1" x14ac:dyDescent="0.25">
      <c r="A31" s="46" t="s">
        <v>27</v>
      </c>
      <c r="B31" s="75">
        <v>0</v>
      </c>
    </row>
    <row r="32" spans="1:6" s="41" customFormat="1" x14ac:dyDescent="0.25">
      <c r="A32" s="46" t="s">
        <v>28</v>
      </c>
      <c r="B32" s="75">
        <v>0</v>
      </c>
    </row>
    <row r="33" spans="1:7" s="41" customFormat="1" x14ac:dyDescent="0.25">
      <c r="A33" s="59" t="s">
        <v>19</v>
      </c>
      <c r="B33" s="137">
        <v>250440</v>
      </c>
    </row>
    <row r="34" spans="1:7" s="41" customFormat="1" x14ac:dyDescent="0.25"/>
    <row r="35" spans="1:7" s="41" customFormat="1" x14ac:dyDescent="0.25">
      <c r="A35" s="142" t="s">
        <v>84</v>
      </c>
      <c r="B35" s="142"/>
    </row>
    <row r="36" spans="1:7" s="41" customFormat="1" x14ac:dyDescent="0.25">
      <c r="A36" s="43"/>
      <c r="B36" s="43" t="s">
        <v>19</v>
      </c>
    </row>
    <row r="37" spans="1:7" s="41" customFormat="1" x14ac:dyDescent="0.25">
      <c r="A37" s="46" t="s">
        <v>115</v>
      </c>
      <c r="B37" s="75">
        <f>B30</f>
        <v>250440</v>
      </c>
    </row>
    <row r="38" spans="1:7" s="41" customFormat="1" x14ac:dyDescent="0.25">
      <c r="A38" s="59" t="s">
        <v>19</v>
      </c>
      <c r="B38" s="137">
        <f>SUM(B37:B37)</f>
        <v>250440</v>
      </c>
    </row>
    <row r="39" spans="1:7" s="41" customFormat="1" x14ac:dyDescent="0.25">
      <c r="A39" s="56"/>
      <c r="B39" s="90"/>
    </row>
    <row r="40" spans="1:7" s="41" customFormat="1" x14ac:dyDescent="0.25">
      <c r="A40" s="60" t="s">
        <v>88</v>
      </c>
      <c r="B40" s="49"/>
    </row>
    <row r="41" spans="1:7" s="41" customFormat="1" x14ac:dyDescent="0.25">
      <c r="A41" s="43" t="s">
        <v>33</v>
      </c>
      <c r="B41" s="43" t="s">
        <v>2</v>
      </c>
      <c r="C41" s="43" t="s">
        <v>34</v>
      </c>
      <c r="D41" s="43" t="s">
        <v>35</v>
      </c>
      <c r="E41" s="43" t="s">
        <v>41</v>
      </c>
      <c r="F41" s="43" t="s">
        <v>98</v>
      </c>
      <c r="G41" s="54" t="s">
        <v>19</v>
      </c>
    </row>
    <row r="42" spans="1:7" s="41" customFormat="1" x14ac:dyDescent="0.25">
      <c r="A42" s="115" t="s">
        <v>36</v>
      </c>
      <c r="B42" s="61"/>
      <c r="C42" s="61"/>
      <c r="D42" s="61"/>
      <c r="E42" s="61"/>
      <c r="F42" s="61"/>
      <c r="G42" s="118"/>
    </row>
    <row r="43" spans="1:7" s="41" customFormat="1" x14ac:dyDescent="0.25">
      <c r="A43" s="43" t="s">
        <v>37</v>
      </c>
      <c r="B43" s="143" t="s">
        <v>6</v>
      </c>
      <c r="C43" s="144"/>
      <c r="D43" s="144"/>
      <c r="E43" s="144"/>
      <c r="F43" s="145"/>
      <c r="G43" s="76">
        <f>SUM(G44:G49)</f>
        <v>240840</v>
      </c>
    </row>
    <row r="44" spans="1:7" s="33" customFormat="1" ht="53.25" customHeight="1" x14ac:dyDescent="0.25">
      <c r="A44" s="110" t="s">
        <v>93</v>
      </c>
      <c r="B44" s="111" t="s">
        <v>128</v>
      </c>
      <c r="C44" s="109" t="s">
        <v>123</v>
      </c>
      <c r="D44" s="112" t="s">
        <v>54</v>
      </c>
      <c r="E44" s="112">
        <v>48</v>
      </c>
      <c r="F44" s="31">
        <v>1800</v>
      </c>
      <c r="G44" s="75">
        <f>ROUND(E44*F44,2)</f>
        <v>86400</v>
      </c>
    </row>
    <row r="45" spans="1:7" s="33" customFormat="1" ht="31.5" x14ac:dyDescent="0.25">
      <c r="A45" s="114" t="s">
        <v>94</v>
      </c>
      <c r="B45" s="112" t="s">
        <v>124</v>
      </c>
      <c r="C45" s="111" t="s">
        <v>125</v>
      </c>
      <c r="D45" s="112" t="s">
        <v>54</v>
      </c>
      <c r="E45" s="112">
        <v>48</v>
      </c>
      <c r="F45" s="112">
        <v>594</v>
      </c>
      <c r="G45" s="112">
        <v>28512</v>
      </c>
    </row>
    <row r="46" spans="1:7" s="33" customFormat="1" ht="31.5" x14ac:dyDescent="0.25">
      <c r="A46" s="38" t="s">
        <v>146</v>
      </c>
      <c r="B46" s="112" t="s">
        <v>126</v>
      </c>
      <c r="C46" s="109" t="s">
        <v>127</v>
      </c>
      <c r="D46" s="112" t="s">
        <v>54</v>
      </c>
      <c r="E46" s="112">
        <v>48</v>
      </c>
      <c r="F46" s="31">
        <v>14.4</v>
      </c>
      <c r="G46" s="75">
        <f t="shared" ref="G46" si="0">ROUND(E46*F46,2)</f>
        <v>691.2</v>
      </c>
    </row>
    <row r="47" spans="1:7" s="33" customFormat="1" ht="63" x14ac:dyDescent="0.25">
      <c r="A47" s="129" t="s">
        <v>337</v>
      </c>
      <c r="B47" s="130" t="s">
        <v>338</v>
      </c>
      <c r="C47" s="130" t="s">
        <v>339</v>
      </c>
      <c r="D47" s="131" t="s">
        <v>54</v>
      </c>
      <c r="E47" s="131">
        <v>48</v>
      </c>
      <c r="F47" s="131">
        <v>1950</v>
      </c>
      <c r="G47" s="132">
        <f>ROUND(E47*F47,2)</f>
        <v>93600</v>
      </c>
    </row>
    <row r="48" spans="1:7" s="33" customFormat="1" ht="31.5" x14ac:dyDescent="0.25">
      <c r="A48" s="133" t="s">
        <v>340</v>
      </c>
      <c r="B48" s="130" t="s">
        <v>341</v>
      </c>
      <c r="C48" s="130" t="s">
        <v>342</v>
      </c>
      <c r="D48" s="131" t="s">
        <v>54</v>
      </c>
      <c r="E48" s="131">
        <v>48</v>
      </c>
      <c r="F48" s="131">
        <v>643.5</v>
      </c>
      <c r="G48" s="132">
        <v>30888</v>
      </c>
    </row>
    <row r="49" spans="1:8" s="33" customFormat="1" ht="31.5" x14ac:dyDescent="0.25">
      <c r="A49" s="133" t="s">
        <v>343</v>
      </c>
      <c r="B49" s="130" t="s">
        <v>344</v>
      </c>
      <c r="C49" s="130" t="s">
        <v>127</v>
      </c>
      <c r="D49" s="131" t="s">
        <v>54</v>
      </c>
      <c r="E49" s="131">
        <v>48</v>
      </c>
      <c r="F49" s="131">
        <v>15.6</v>
      </c>
      <c r="G49" s="132">
        <v>748.8</v>
      </c>
    </row>
    <row r="50" spans="1:8" s="41" customFormat="1" x14ac:dyDescent="0.25">
      <c r="A50" s="43" t="s">
        <v>7</v>
      </c>
      <c r="B50" s="143" t="s">
        <v>8</v>
      </c>
      <c r="C50" s="149"/>
      <c r="D50" s="144"/>
      <c r="E50" s="144"/>
      <c r="F50" s="145"/>
      <c r="G50" s="76">
        <f>SUM(G51:G53)</f>
        <v>9600</v>
      </c>
    </row>
    <row r="51" spans="1:8" s="40" customFormat="1" x14ac:dyDescent="0.25">
      <c r="A51" s="133" t="s">
        <v>95</v>
      </c>
      <c r="B51" s="131" t="s">
        <v>119</v>
      </c>
      <c r="C51" s="131" t="s">
        <v>118</v>
      </c>
      <c r="D51" s="131" t="s">
        <v>55</v>
      </c>
      <c r="E51" s="131">
        <v>8</v>
      </c>
      <c r="F51" s="131">
        <v>1200</v>
      </c>
      <c r="G51" s="132">
        <f>ROUND(E51*F51,2)</f>
        <v>9600</v>
      </c>
    </row>
    <row r="52" spans="1:8" s="33" customFormat="1" ht="78.75" x14ac:dyDescent="0.25">
      <c r="A52" s="135" t="s">
        <v>112</v>
      </c>
      <c r="B52" s="135" t="s">
        <v>106</v>
      </c>
      <c r="C52" s="135" t="s">
        <v>120</v>
      </c>
      <c r="D52" s="135" t="s">
        <v>55</v>
      </c>
      <c r="E52" s="135">
        <v>2</v>
      </c>
      <c r="F52" s="135">
        <v>4800</v>
      </c>
      <c r="G52" s="134"/>
      <c r="H52" s="136" t="s">
        <v>345</v>
      </c>
    </row>
    <row r="53" spans="1:8" s="33" customFormat="1" ht="78.75" x14ac:dyDescent="0.25">
      <c r="A53" s="135" t="s">
        <v>113</v>
      </c>
      <c r="B53" s="135" t="s">
        <v>107</v>
      </c>
      <c r="C53" s="135" t="s">
        <v>108</v>
      </c>
      <c r="D53" s="135" t="s">
        <v>55</v>
      </c>
      <c r="E53" s="135">
        <v>2</v>
      </c>
      <c r="F53" s="135">
        <v>26700</v>
      </c>
      <c r="G53" s="134"/>
      <c r="H53" s="136" t="s">
        <v>345</v>
      </c>
    </row>
    <row r="54" spans="1:8" s="33" customFormat="1" x14ac:dyDescent="0.25">
      <c r="A54" s="86" t="s">
        <v>9</v>
      </c>
      <c r="B54" s="86" t="s">
        <v>79</v>
      </c>
      <c r="C54" s="86"/>
      <c r="D54" s="86"/>
      <c r="E54" s="86"/>
      <c r="F54" s="86"/>
      <c r="G54" s="87">
        <f>SUM(G55:G55)</f>
        <v>0</v>
      </c>
    </row>
    <row r="55" spans="1:8" s="33" customFormat="1" ht="78.75" x14ac:dyDescent="0.25">
      <c r="A55" s="135" t="s">
        <v>114</v>
      </c>
      <c r="B55" s="135" t="s">
        <v>109</v>
      </c>
      <c r="C55" s="135" t="s">
        <v>148</v>
      </c>
      <c r="D55" s="135" t="s">
        <v>55</v>
      </c>
      <c r="E55" s="135">
        <v>2</v>
      </c>
      <c r="F55" s="135">
        <v>1200</v>
      </c>
      <c r="G55" s="75"/>
      <c r="H55" s="136" t="s">
        <v>345</v>
      </c>
    </row>
    <row r="56" spans="1:8" s="33" customFormat="1" x14ac:dyDescent="0.25">
      <c r="A56" s="86" t="s">
        <v>53</v>
      </c>
      <c r="B56" s="86" t="s">
        <v>81</v>
      </c>
      <c r="C56" s="86"/>
      <c r="D56" s="86"/>
      <c r="E56" s="86"/>
      <c r="F56" s="86"/>
      <c r="G56" s="89">
        <f>SUM(G57:G57)</f>
        <v>0</v>
      </c>
    </row>
    <row r="57" spans="1:8" s="33" customFormat="1" ht="78.75" x14ac:dyDescent="0.25">
      <c r="A57" s="135" t="s">
        <v>147</v>
      </c>
      <c r="B57" s="135" t="s">
        <v>116</v>
      </c>
      <c r="C57" s="135" t="s">
        <v>117</v>
      </c>
      <c r="D57" s="135" t="s">
        <v>55</v>
      </c>
      <c r="E57" s="135">
        <v>2</v>
      </c>
      <c r="F57" s="135">
        <v>300</v>
      </c>
      <c r="G57" s="75"/>
      <c r="H57" s="136" t="s">
        <v>345</v>
      </c>
    </row>
    <row r="58" spans="1:8" s="41" customFormat="1" x14ac:dyDescent="0.25">
      <c r="A58" s="150" t="s">
        <v>39</v>
      </c>
      <c r="B58" s="151"/>
      <c r="C58" s="151"/>
      <c r="D58" s="151"/>
      <c r="E58" s="151"/>
      <c r="F58" s="152"/>
      <c r="G58" s="53">
        <f>SUM(G43,G50,G54,G56)</f>
        <v>250440</v>
      </c>
    </row>
    <row r="59" spans="1:8" s="33" customFormat="1" x14ac:dyDescent="0.25">
      <c r="A59" s="153" t="s">
        <v>40</v>
      </c>
      <c r="B59" s="154"/>
      <c r="C59" s="154"/>
      <c r="D59" s="154"/>
      <c r="E59" s="154"/>
      <c r="F59" s="155"/>
      <c r="G59" s="77">
        <v>0</v>
      </c>
    </row>
    <row r="60" spans="1:8" s="41" customFormat="1" x14ac:dyDescent="0.25">
      <c r="A60" s="143" t="s">
        <v>11</v>
      </c>
      <c r="B60" s="144"/>
      <c r="C60" s="144"/>
      <c r="D60" s="144"/>
      <c r="E60" s="144"/>
      <c r="F60" s="145"/>
      <c r="G60" s="76">
        <f>SUM(G58:G59)</f>
        <v>250440</v>
      </c>
    </row>
    <row r="61" spans="1:8" s="41" customFormat="1" x14ac:dyDescent="0.25"/>
    <row r="62" spans="1:8" s="41" customFormat="1" x14ac:dyDescent="0.25"/>
    <row r="63" spans="1:8" s="41" customFormat="1" x14ac:dyDescent="0.25"/>
  </sheetData>
  <sheetProtection formatCells="0" formatColumns="0" formatRows="0" insertRows="0" deleteRows="0" selectLockedCells="1"/>
  <dataConsolidate/>
  <mergeCells count="14">
    <mergeCell ref="A9:B9"/>
    <mergeCell ref="A16:B16"/>
    <mergeCell ref="A28:B28"/>
    <mergeCell ref="A18:B18"/>
    <mergeCell ref="A60:F60"/>
    <mergeCell ref="A19:B19"/>
    <mergeCell ref="A24:B24"/>
    <mergeCell ref="A26:B26"/>
    <mergeCell ref="B43:F43"/>
    <mergeCell ref="B50:F50"/>
    <mergeCell ref="A58:F58"/>
    <mergeCell ref="A59:F59"/>
    <mergeCell ref="A25:B25"/>
    <mergeCell ref="A35:B35"/>
  </mergeCells>
  <conditionalFormatting sqref="E10">
    <cfRule type="cellIs" dxfId="40" priority="6" operator="notBetween">
      <formula>0</formula>
      <formula>75</formula>
    </cfRule>
  </conditionalFormatting>
  <conditionalFormatting sqref="D16">
    <cfRule type="cellIs" dxfId="39" priority="1" operator="equal">
      <formula>0</formula>
    </cfRule>
    <cfRule type="cellIs" dxfId="38" priority="4" operator="lessThan">
      <formula>100</formula>
    </cfRule>
    <cfRule type="cellIs" dxfId="37" priority="5" operator="greaterThan">
      <formula>100</formula>
    </cfRule>
  </conditionalFormatting>
  <dataValidations xWindow="625" yWindow="324" count="16">
    <dataValidation type="decimal" operator="equal" allowBlank="1" showInputMessage="1" showErrorMessage="1" promptTitle="Tähelepanu!" prompt="AMIF tulu peab võrduma AMIF kuluga." sqref="B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B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B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B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B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B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B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B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B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B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B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B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B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B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B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formula1>G65550</formula1>
    </dataValidation>
    <dataValidation type="decimal" operator="equal" allowBlank="1" showInputMessage="1" showErrorMessage="1" promptTitle="Tähelepanu!" prompt="Kogusumma peab olema võrdne projekti kogukuludega." sqref="B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B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B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B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B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B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B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B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B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B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B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B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B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B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B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G65550</formula1>
    </dataValidation>
    <dataValidation type="decimal" operator="lessThan" allowBlank="1" showInputMessage="1" showErrorMessage="1" promptTitle="Tähelepanu!" prompt="SiM toetus on kuni 25% projekti kogukuludest." sqref="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WVN34:WVN39 WLR34:WLR39 WBV34:WBV39 VRZ34:VRZ39 VID34:VID39 UYH34:UYH39 UOL34:UOL39 UEP34:UEP39 TUT34:TUT39 TKX34:TKX39 TBB34:TBB39 SRF34:SRF39 SHJ34:SHJ39 RXN34:RXN39 RNR34:RNR39 RDV34:RDV39 QTZ34:QTZ39 QKD34:QKD39 QAH34:QAH39 PQL34:PQL39 PGP34:PGP39 OWT34:OWT39 OMX34:OMX39 ODB34:ODB39 NTF34:NTF39 NJJ34:NJJ39 MZN34:MZN39 MPR34:MPR39 MFV34:MFV39 LVZ34:LVZ39 LMD34:LMD39 LCH34:LCH39 KSL34:KSL39 KIP34:KIP39 JYT34:JYT39 JOX34:JOX39 JFB34:JFB39 IVF34:IVF39 ILJ34:ILJ39 IBN34:IBN39 HRR34:HRR39 HHV34:HHV39 GXZ34:GXZ39 GOD34:GOD39 GEH34:GEH39 FUL34:FUL39 FKP34:FKP39 FAT34:FAT39 EQX34:EQX39 EHB34:EHB39 DXF34:DXF39 DNJ34:DNJ39 DDN34:DDN39 CTR34:CTR39 CJV34:CJV39 BZZ34:BZZ39 BQD34:BQD39 BGH34:BGH39 AWL34:AWL39 AMP34:AMP39 ACT34:ACT39 SX34:SX39 JB34:JB39">
      <formula1>IZ34*0.25</formula1>
    </dataValidation>
    <dataValidation type="decimal" operator="lessThan" allowBlank="1" showInputMessage="1" showErrorMessage="1" promptTitle="Tähelepanu!" prompt="AMIF toetus on kuni 75% kogukuludest." sqref="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WVM34:WVM39 WLQ34:WLQ39 WBU34:WBU39 VRY34:VRY39 VIC34:VIC39 UYG34:UYG39 UOK34:UOK39 UEO34:UEO39 TUS34:TUS39 TKW34:TKW39 TBA34:TBA39 SRE34:SRE39 SHI34:SHI39 RXM34:RXM39 RNQ34:RNQ39 RDU34:RDU39 QTY34:QTY39 QKC34:QKC39 QAG34:QAG39 PQK34:PQK39 PGO34:PGO39 OWS34:OWS39 OMW34:OMW39 ODA34:ODA39 NTE34:NTE39 NJI34:NJI39 MZM34:MZM39 MPQ34:MPQ39 MFU34:MFU39 LVY34:LVY39 LMC34:LMC39 LCG34:LCG39 KSK34:KSK39 KIO34:KIO39 JYS34:JYS39 JOW34:JOW39 JFA34:JFA39 IVE34:IVE39 ILI34:ILI39 IBM34:IBM39 HRQ34:HRQ39 HHU34:HHU39 GXY34:GXY39 GOC34:GOC39 GEG34:GEG39 FUK34:FUK39 FKO34:FKO39 FAS34:FAS39 EQW34:EQW39 EHA34:EHA39 DXE34:DXE39 DNI34:DNI39 DDM34:DDM39 CTQ34:CTQ39 CJU34:CJU39 BZY34:BZY39 BQC34:BQC39 BGG34:BGG39 AWK34:AWK39 AMO34:AMO39 ACS34:ACS39 SW34:SW39 JA34:JA39">
      <formula1>IZ34*0.75</formula1>
    </dataValidation>
    <dataValidation type="decimal" operator="lessThan" allowBlank="1" showInputMessage="1" showErrorMessage="1" promptTitle="Tähelepanu!" prompt="Kaudsed kulud moodustavad otsestest kuludest kuni 7%." sqref="IZ33:JB33 SV33:SX33 ACR33:ACT33 AMN33:AMP33 AWJ33:AWL33 BGF33:BGH33 BQB33:BQD33 BZX33:BZZ33 CJT33:CJV33 CTP33:CTR33 DDL33:DDN33 DNH33:DNJ33 DXD33:DXF33 EGZ33:EHB33 EQV33:EQX33 FAR33:FAT33 FKN33:FKP33 FUJ33:FUL33 GEF33:GEH33 GOB33:GOD33 GXX33:GXZ33 HHT33:HHV33 HRP33:HRR33 IBL33:IBN33 ILH33:ILJ33 IVD33:IVF33 JEZ33:JFB33 JOV33:JOX33 JYR33:JYT33 KIN33:KIP33 KSJ33:KSL33 LCF33:LCH33 LMB33:LMD33 LVX33:LVZ33 MFT33:MFV33 MPP33:MPR33 MZL33:MZN33 NJH33:NJJ33 NTD33:NTF33 OCZ33:ODB33 OMV33:OMX33 OWR33:OWT33 PGN33:PGP33 PQJ33:PQL33 QAF33:QAH33 QKB33:QKD33 QTX33:QTZ33 RDT33:RDV33 RNP33:RNR33 RXL33:RXN33 SHH33:SHJ33 SRD33:SRF33 TAZ33:TBB33 TKV33:TKX33 TUR33:TUT33 UEN33:UEP33 UOJ33:UOL33 UYF33:UYH33 VIB33:VID33 VRX33:VRZ33 WBT33:WBV33 WLP33:WLR33 WVL33:WVN33 JB65549:JD65549 SX65549:SZ65549 ACT65549:ACV65549 AMP65549:AMR65549 AWL65549:AWN65549 BGH65549:BGJ65549 BQD65549:BQF65549 BZZ65549:CAB65549 CJV65549:CJX65549 CTR65549:CTT65549 DDN65549:DDP65549 DNJ65549:DNL65549 DXF65549:DXH65549 EHB65549:EHD65549 EQX65549:EQZ65549 FAT65549:FAV65549 FKP65549:FKR65549 FUL65549:FUN65549 GEH65549:GEJ65549 GOD65549:GOF65549 GXZ65549:GYB65549 HHV65549:HHX65549 HRR65549:HRT65549 IBN65549:IBP65549 ILJ65549:ILL65549 IVF65549:IVH65549 JFB65549:JFD65549 JOX65549:JOZ65549 JYT65549:JYV65549 KIP65549:KIR65549 KSL65549:KSN65549 LCH65549:LCJ65549 LMD65549:LMF65549 LVZ65549:LWB65549 MFV65549:MFX65549 MPR65549:MPT65549 MZN65549:MZP65549 NJJ65549:NJL65549 NTF65549:NTH65549 ODB65549:ODD65549 OMX65549:OMZ65549 OWT65549:OWV65549 PGP65549:PGR65549 PQL65549:PQN65549 QAH65549:QAJ65549 QKD65549:QKF65549 QTZ65549:QUB65549 RDV65549:RDX65549 RNR65549:RNT65549 RXN65549:RXP65549 SHJ65549:SHL65549 SRF65549:SRH65549 TBB65549:TBD65549 TKX65549:TKZ65549 TUT65549:TUV65549 UEP65549:UER65549 UOL65549:UON65549 UYH65549:UYJ65549 VID65549:VIF65549 VRZ65549:VSB65549 WBV65549:WBX65549 WLR65549:WLT65549 WVN65549:WVP65549 JB131085:JD131085 SX131085:SZ131085 ACT131085:ACV131085 AMP131085:AMR131085 AWL131085:AWN131085 BGH131085:BGJ131085 BQD131085:BQF131085 BZZ131085:CAB131085 CJV131085:CJX131085 CTR131085:CTT131085 DDN131085:DDP131085 DNJ131085:DNL131085 DXF131085:DXH131085 EHB131085:EHD131085 EQX131085:EQZ131085 FAT131085:FAV131085 FKP131085:FKR131085 FUL131085:FUN131085 GEH131085:GEJ131085 GOD131085:GOF131085 GXZ131085:GYB131085 HHV131085:HHX131085 HRR131085:HRT131085 IBN131085:IBP131085 ILJ131085:ILL131085 IVF131085:IVH131085 JFB131085:JFD131085 JOX131085:JOZ131085 JYT131085:JYV131085 KIP131085:KIR131085 KSL131085:KSN131085 LCH131085:LCJ131085 LMD131085:LMF131085 LVZ131085:LWB131085 MFV131085:MFX131085 MPR131085:MPT131085 MZN131085:MZP131085 NJJ131085:NJL131085 NTF131085:NTH131085 ODB131085:ODD131085 OMX131085:OMZ131085 OWT131085:OWV131085 PGP131085:PGR131085 PQL131085:PQN131085 QAH131085:QAJ131085 QKD131085:QKF131085 QTZ131085:QUB131085 RDV131085:RDX131085 RNR131085:RNT131085 RXN131085:RXP131085 SHJ131085:SHL131085 SRF131085:SRH131085 TBB131085:TBD131085 TKX131085:TKZ131085 TUT131085:TUV131085 UEP131085:UER131085 UOL131085:UON131085 UYH131085:UYJ131085 VID131085:VIF131085 VRZ131085:VSB131085 WBV131085:WBX131085 WLR131085:WLT131085 WVN131085:WVP131085 JB196621:JD196621 SX196621:SZ196621 ACT196621:ACV196621 AMP196621:AMR196621 AWL196621:AWN196621 BGH196621:BGJ196621 BQD196621:BQF196621 BZZ196621:CAB196621 CJV196621:CJX196621 CTR196621:CTT196621 DDN196621:DDP196621 DNJ196621:DNL196621 DXF196621:DXH196621 EHB196621:EHD196621 EQX196621:EQZ196621 FAT196621:FAV196621 FKP196621:FKR196621 FUL196621:FUN196621 GEH196621:GEJ196621 GOD196621:GOF196621 GXZ196621:GYB196621 HHV196621:HHX196621 HRR196621:HRT196621 IBN196621:IBP196621 ILJ196621:ILL196621 IVF196621:IVH196621 JFB196621:JFD196621 JOX196621:JOZ196621 JYT196621:JYV196621 KIP196621:KIR196621 KSL196621:KSN196621 LCH196621:LCJ196621 LMD196621:LMF196621 LVZ196621:LWB196621 MFV196621:MFX196621 MPR196621:MPT196621 MZN196621:MZP196621 NJJ196621:NJL196621 NTF196621:NTH196621 ODB196621:ODD196621 OMX196621:OMZ196621 OWT196621:OWV196621 PGP196621:PGR196621 PQL196621:PQN196621 QAH196621:QAJ196621 QKD196621:QKF196621 QTZ196621:QUB196621 RDV196621:RDX196621 RNR196621:RNT196621 RXN196621:RXP196621 SHJ196621:SHL196621 SRF196621:SRH196621 TBB196621:TBD196621 TKX196621:TKZ196621 TUT196621:TUV196621 UEP196621:UER196621 UOL196621:UON196621 UYH196621:UYJ196621 VID196621:VIF196621 VRZ196621:VSB196621 WBV196621:WBX196621 WLR196621:WLT196621 WVN196621:WVP196621 JB262157:JD262157 SX262157:SZ262157 ACT262157:ACV262157 AMP262157:AMR262157 AWL262157:AWN262157 BGH262157:BGJ262157 BQD262157:BQF262157 BZZ262157:CAB262157 CJV262157:CJX262157 CTR262157:CTT262157 DDN262157:DDP262157 DNJ262157:DNL262157 DXF262157:DXH262157 EHB262157:EHD262157 EQX262157:EQZ262157 FAT262157:FAV262157 FKP262157:FKR262157 FUL262157:FUN262157 GEH262157:GEJ262157 GOD262157:GOF262157 GXZ262157:GYB262157 HHV262157:HHX262157 HRR262157:HRT262157 IBN262157:IBP262157 ILJ262157:ILL262157 IVF262157:IVH262157 JFB262157:JFD262157 JOX262157:JOZ262157 JYT262157:JYV262157 KIP262157:KIR262157 KSL262157:KSN262157 LCH262157:LCJ262157 LMD262157:LMF262157 LVZ262157:LWB262157 MFV262157:MFX262157 MPR262157:MPT262157 MZN262157:MZP262157 NJJ262157:NJL262157 NTF262157:NTH262157 ODB262157:ODD262157 OMX262157:OMZ262157 OWT262157:OWV262157 PGP262157:PGR262157 PQL262157:PQN262157 QAH262157:QAJ262157 QKD262157:QKF262157 QTZ262157:QUB262157 RDV262157:RDX262157 RNR262157:RNT262157 RXN262157:RXP262157 SHJ262157:SHL262157 SRF262157:SRH262157 TBB262157:TBD262157 TKX262157:TKZ262157 TUT262157:TUV262157 UEP262157:UER262157 UOL262157:UON262157 UYH262157:UYJ262157 VID262157:VIF262157 VRZ262157:VSB262157 WBV262157:WBX262157 WLR262157:WLT262157 WVN262157:WVP262157 JB327693:JD327693 SX327693:SZ327693 ACT327693:ACV327693 AMP327693:AMR327693 AWL327693:AWN327693 BGH327693:BGJ327693 BQD327693:BQF327693 BZZ327693:CAB327693 CJV327693:CJX327693 CTR327693:CTT327693 DDN327693:DDP327693 DNJ327693:DNL327693 DXF327693:DXH327693 EHB327693:EHD327693 EQX327693:EQZ327693 FAT327693:FAV327693 FKP327693:FKR327693 FUL327693:FUN327693 GEH327693:GEJ327693 GOD327693:GOF327693 GXZ327693:GYB327693 HHV327693:HHX327693 HRR327693:HRT327693 IBN327693:IBP327693 ILJ327693:ILL327693 IVF327693:IVH327693 JFB327693:JFD327693 JOX327693:JOZ327693 JYT327693:JYV327693 KIP327693:KIR327693 KSL327693:KSN327693 LCH327693:LCJ327693 LMD327693:LMF327693 LVZ327693:LWB327693 MFV327693:MFX327693 MPR327693:MPT327693 MZN327693:MZP327693 NJJ327693:NJL327693 NTF327693:NTH327693 ODB327693:ODD327693 OMX327693:OMZ327693 OWT327693:OWV327693 PGP327693:PGR327693 PQL327693:PQN327693 QAH327693:QAJ327693 QKD327693:QKF327693 QTZ327693:QUB327693 RDV327693:RDX327693 RNR327693:RNT327693 RXN327693:RXP327693 SHJ327693:SHL327693 SRF327693:SRH327693 TBB327693:TBD327693 TKX327693:TKZ327693 TUT327693:TUV327693 UEP327693:UER327693 UOL327693:UON327693 UYH327693:UYJ327693 VID327693:VIF327693 VRZ327693:VSB327693 WBV327693:WBX327693 WLR327693:WLT327693 WVN327693:WVP327693 JB393229:JD393229 SX393229:SZ393229 ACT393229:ACV393229 AMP393229:AMR393229 AWL393229:AWN393229 BGH393229:BGJ393229 BQD393229:BQF393229 BZZ393229:CAB393229 CJV393229:CJX393229 CTR393229:CTT393229 DDN393229:DDP393229 DNJ393229:DNL393229 DXF393229:DXH393229 EHB393229:EHD393229 EQX393229:EQZ393229 FAT393229:FAV393229 FKP393229:FKR393229 FUL393229:FUN393229 GEH393229:GEJ393229 GOD393229:GOF393229 GXZ393229:GYB393229 HHV393229:HHX393229 HRR393229:HRT393229 IBN393229:IBP393229 ILJ393229:ILL393229 IVF393229:IVH393229 JFB393229:JFD393229 JOX393229:JOZ393229 JYT393229:JYV393229 KIP393229:KIR393229 KSL393229:KSN393229 LCH393229:LCJ393229 LMD393229:LMF393229 LVZ393229:LWB393229 MFV393229:MFX393229 MPR393229:MPT393229 MZN393229:MZP393229 NJJ393229:NJL393229 NTF393229:NTH393229 ODB393229:ODD393229 OMX393229:OMZ393229 OWT393229:OWV393229 PGP393229:PGR393229 PQL393229:PQN393229 QAH393229:QAJ393229 QKD393229:QKF393229 QTZ393229:QUB393229 RDV393229:RDX393229 RNR393229:RNT393229 RXN393229:RXP393229 SHJ393229:SHL393229 SRF393229:SRH393229 TBB393229:TBD393229 TKX393229:TKZ393229 TUT393229:TUV393229 UEP393229:UER393229 UOL393229:UON393229 UYH393229:UYJ393229 VID393229:VIF393229 VRZ393229:VSB393229 WBV393229:WBX393229 WLR393229:WLT393229 WVN393229:WVP393229 JB458765:JD458765 SX458765:SZ458765 ACT458765:ACV458765 AMP458765:AMR458765 AWL458765:AWN458765 BGH458765:BGJ458765 BQD458765:BQF458765 BZZ458765:CAB458765 CJV458765:CJX458765 CTR458765:CTT458765 DDN458765:DDP458765 DNJ458765:DNL458765 DXF458765:DXH458765 EHB458765:EHD458765 EQX458765:EQZ458765 FAT458765:FAV458765 FKP458765:FKR458765 FUL458765:FUN458765 GEH458765:GEJ458765 GOD458765:GOF458765 GXZ458765:GYB458765 HHV458765:HHX458765 HRR458765:HRT458765 IBN458765:IBP458765 ILJ458765:ILL458765 IVF458765:IVH458765 JFB458765:JFD458765 JOX458765:JOZ458765 JYT458765:JYV458765 KIP458765:KIR458765 KSL458765:KSN458765 LCH458765:LCJ458765 LMD458765:LMF458765 LVZ458765:LWB458765 MFV458765:MFX458765 MPR458765:MPT458765 MZN458765:MZP458765 NJJ458765:NJL458765 NTF458765:NTH458765 ODB458765:ODD458765 OMX458765:OMZ458765 OWT458765:OWV458765 PGP458765:PGR458765 PQL458765:PQN458765 QAH458765:QAJ458765 QKD458765:QKF458765 QTZ458765:QUB458765 RDV458765:RDX458765 RNR458765:RNT458765 RXN458765:RXP458765 SHJ458765:SHL458765 SRF458765:SRH458765 TBB458765:TBD458765 TKX458765:TKZ458765 TUT458765:TUV458765 UEP458765:UER458765 UOL458765:UON458765 UYH458765:UYJ458765 VID458765:VIF458765 VRZ458765:VSB458765 WBV458765:WBX458765 WLR458765:WLT458765 WVN458765:WVP458765 JB524301:JD524301 SX524301:SZ524301 ACT524301:ACV524301 AMP524301:AMR524301 AWL524301:AWN524301 BGH524301:BGJ524301 BQD524301:BQF524301 BZZ524301:CAB524301 CJV524301:CJX524301 CTR524301:CTT524301 DDN524301:DDP524301 DNJ524301:DNL524301 DXF524301:DXH524301 EHB524301:EHD524301 EQX524301:EQZ524301 FAT524301:FAV524301 FKP524301:FKR524301 FUL524301:FUN524301 GEH524301:GEJ524301 GOD524301:GOF524301 GXZ524301:GYB524301 HHV524301:HHX524301 HRR524301:HRT524301 IBN524301:IBP524301 ILJ524301:ILL524301 IVF524301:IVH524301 JFB524301:JFD524301 JOX524301:JOZ524301 JYT524301:JYV524301 KIP524301:KIR524301 KSL524301:KSN524301 LCH524301:LCJ524301 LMD524301:LMF524301 LVZ524301:LWB524301 MFV524301:MFX524301 MPR524301:MPT524301 MZN524301:MZP524301 NJJ524301:NJL524301 NTF524301:NTH524301 ODB524301:ODD524301 OMX524301:OMZ524301 OWT524301:OWV524301 PGP524301:PGR524301 PQL524301:PQN524301 QAH524301:QAJ524301 QKD524301:QKF524301 QTZ524301:QUB524301 RDV524301:RDX524301 RNR524301:RNT524301 RXN524301:RXP524301 SHJ524301:SHL524301 SRF524301:SRH524301 TBB524301:TBD524301 TKX524301:TKZ524301 TUT524301:TUV524301 UEP524301:UER524301 UOL524301:UON524301 UYH524301:UYJ524301 VID524301:VIF524301 VRZ524301:VSB524301 WBV524301:WBX524301 WLR524301:WLT524301 WVN524301:WVP524301 JB589837:JD589837 SX589837:SZ589837 ACT589837:ACV589837 AMP589837:AMR589837 AWL589837:AWN589837 BGH589837:BGJ589837 BQD589837:BQF589837 BZZ589837:CAB589837 CJV589837:CJX589837 CTR589837:CTT589837 DDN589837:DDP589837 DNJ589837:DNL589837 DXF589837:DXH589837 EHB589837:EHD589837 EQX589837:EQZ589837 FAT589837:FAV589837 FKP589837:FKR589837 FUL589837:FUN589837 GEH589837:GEJ589837 GOD589837:GOF589837 GXZ589837:GYB589837 HHV589837:HHX589837 HRR589837:HRT589837 IBN589837:IBP589837 ILJ589837:ILL589837 IVF589837:IVH589837 JFB589837:JFD589837 JOX589837:JOZ589837 JYT589837:JYV589837 KIP589837:KIR589837 KSL589837:KSN589837 LCH589837:LCJ589837 LMD589837:LMF589837 LVZ589837:LWB589837 MFV589837:MFX589837 MPR589837:MPT589837 MZN589837:MZP589837 NJJ589837:NJL589837 NTF589837:NTH589837 ODB589837:ODD589837 OMX589837:OMZ589837 OWT589837:OWV589837 PGP589837:PGR589837 PQL589837:PQN589837 QAH589837:QAJ589837 QKD589837:QKF589837 QTZ589837:QUB589837 RDV589837:RDX589837 RNR589837:RNT589837 RXN589837:RXP589837 SHJ589837:SHL589837 SRF589837:SRH589837 TBB589837:TBD589837 TKX589837:TKZ589837 TUT589837:TUV589837 UEP589837:UER589837 UOL589837:UON589837 UYH589837:UYJ589837 VID589837:VIF589837 VRZ589837:VSB589837 WBV589837:WBX589837 WLR589837:WLT589837 WVN589837:WVP589837 JB655373:JD655373 SX655373:SZ655373 ACT655373:ACV655373 AMP655373:AMR655373 AWL655373:AWN655373 BGH655373:BGJ655373 BQD655373:BQF655373 BZZ655373:CAB655373 CJV655373:CJX655373 CTR655373:CTT655373 DDN655373:DDP655373 DNJ655373:DNL655373 DXF655373:DXH655373 EHB655373:EHD655373 EQX655373:EQZ655373 FAT655373:FAV655373 FKP655373:FKR655373 FUL655373:FUN655373 GEH655373:GEJ655373 GOD655373:GOF655373 GXZ655373:GYB655373 HHV655373:HHX655373 HRR655373:HRT655373 IBN655373:IBP655373 ILJ655373:ILL655373 IVF655373:IVH655373 JFB655373:JFD655373 JOX655373:JOZ655373 JYT655373:JYV655373 KIP655373:KIR655373 KSL655373:KSN655373 LCH655373:LCJ655373 LMD655373:LMF655373 LVZ655373:LWB655373 MFV655373:MFX655373 MPR655373:MPT655373 MZN655373:MZP655373 NJJ655373:NJL655373 NTF655373:NTH655373 ODB655373:ODD655373 OMX655373:OMZ655373 OWT655373:OWV655373 PGP655373:PGR655373 PQL655373:PQN655373 QAH655373:QAJ655373 QKD655373:QKF655373 QTZ655373:QUB655373 RDV655373:RDX655373 RNR655373:RNT655373 RXN655373:RXP655373 SHJ655373:SHL655373 SRF655373:SRH655373 TBB655373:TBD655373 TKX655373:TKZ655373 TUT655373:TUV655373 UEP655373:UER655373 UOL655373:UON655373 UYH655373:UYJ655373 VID655373:VIF655373 VRZ655373:VSB655373 WBV655373:WBX655373 WLR655373:WLT655373 WVN655373:WVP655373 JB720909:JD720909 SX720909:SZ720909 ACT720909:ACV720909 AMP720909:AMR720909 AWL720909:AWN720909 BGH720909:BGJ720909 BQD720909:BQF720909 BZZ720909:CAB720909 CJV720909:CJX720909 CTR720909:CTT720909 DDN720909:DDP720909 DNJ720909:DNL720909 DXF720909:DXH720909 EHB720909:EHD720909 EQX720909:EQZ720909 FAT720909:FAV720909 FKP720909:FKR720909 FUL720909:FUN720909 GEH720909:GEJ720909 GOD720909:GOF720909 GXZ720909:GYB720909 HHV720909:HHX720909 HRR720909:HRT720909 IBN720909:IBP720909 ILJ720909:ILL720909 IVF720909:IVH720909 JFB720909:JFD720909 JOX720909:JOZ720909 JYT720909:JYV720909 KIP720909:KIR720909 KSL720909:KSN720909 LCH720909:LCJ720909 LMD720909:LMF720909 LVZ720909:LWB720909 MFV720909:MFX720909 MPR720909:MPT720909 MZN720909:MZP720909 NJJ720909:NJL720909 NTF720909:NTH720909 ODB720909:ODD720909 OMX720909:OMZ720909 OWT720909:OWV720909 PGP720909:PGR720909 PQL720909:PQN720909 QAH720909:QAJ720909 QKD720909:QKF720909 QTZ720909:QUB720909 RDV720909:RDX720909 RNR720909:RNT720909 RXN720909:RXP720909 SHJ720909:SHL720909 SRF720909:SRH720909 TBB720909:TBD720909 TKX720909:TKZ720909 TUT720909:TUV720909 UEP720909:UER720909 UOL720909:UON720909 UYH720909:UYJ720909 VID720909:VIF720909 VRZ720909:VSB720909 WBV720909:WBX720909 WLR720909:WLT720909 WVN720909:WVP720909 JB786445:JD786445 SX786445:SZ786445 ACT786445:ACV786445 AMP786445:AMR786445 AWL786445:AWN786445 BGH786445:BGJ786445 BQD786445:BQF786445 BZZ786445:CAB786445 CJV786445:CJX786445 CTR786445:CTT786445 DDN786445:DDP786445 DNJ786445:DNL786445 DXF786445:DXH786445 EHB786445:EHD786445 EQX786445:EQZ786445 FAT786445:FAV786445 FKP786445:FKR786445 FUL786445:FUN786445 GEH786445:GEJ786445 GOD786445:GOF786445 GXZ786445:GYB786445 HHV786445:HHX786445 HRR786445:HRT786445 IBN786445:IBP786445 ILJ786445:ILL786445 IVF786445:IVH786445 JFB786445:JFD786445 JOX786445:JOZ786445 JYT786445:JYV786445 KIP786445:KIR786445 KSL786445:KSN786445 LCH786445:LCJ786445 LMD786445:LMF786445 LVZ786445:LWB786445 MFV786445:MFX786445 MPR786445:MPT786445 MZN786445:MZP786445 NJJ786445:NJL786445 NTF786445:NTH786445 ODB786445:ODD786445 OMX786445:OMZ786445 OWT786445:OWV786445 PGP786445:PGR786445 PQL786445:PQN786445 QAH786445:QAJ786445 QKD786445:QKF786445 QTZ786445:QUB786445 RDV786445:RDX786445 RNR786445:RNT786445 RXN786445:RXP786445 SHJ786445:SHL786445 SRF786445:SRH786445 TBB786445:TBD786445 TKX786445:TKZ786445 TUT786445:TUV786445 UEP786445:UER786445 UOL786445:UON786445 UYH786445:UYJ786445 VID786445:VIF786445 VRZ786445:VSB786445 WBV786445:WBX786445 WLR786445:WLT786445 WVN786445:WVP786445 JB851981:JD851981 SX851981:SZ851981 ACT851981:ACV851981 AMP851981:AMR851981 AWL851981:AWN851981 BGH851981:BGJ851981 BQD851981:BQF851981 BZZ851981:CAB851981 CJV851981:CJX851981 CTR851981:CTT851981 DDN851981:DDP851981 DNJ851981:DNL851981 DXF851981:DXH851981 EHB851981:EHD851981 EQX851981:EQZ851981 FAT851981:FAV851981 FKP851981:FKR851981 FUL851981:FUN851981 GEH851981:GEJ851981 GOD851981:GOF851981 GXZ851981:GYB851981 HHV851981:HHX851981 HRR851981:HRT851981 IBN851981:IBP851981 ILJ851981:ILL851981 IVF851981:IVH851981 JFB851981:JFD851981 JOX851981:JOZ851981 JYT851981:JYV851981 KIP851981:KIR851981 KSL851981:KSN851981 LCH851981:LCJ851981 LMD851981:LMF851981 LVZ851981:LWB851981 MFV851981:MFX851981 MPR851981:MPT851981 MZN851981:MZP851981 NJJ851981:NJL851981 NTF851981:NTH851981 ODB851981:ODD851981 OMX851981:OMZ851981 OWT851981:OWV851981 PGP851981:PGR851981 PQL851981:PQN851981 QAH851981:QAJ851981 QKD851981:QKF851981 QTZ851981:QUB851981 RDV851981:RDX851981 RNR851981:RNT851981 RXN851981:RXP851981 SHJ851981:SHL851981 SRF851981:SRH851981 TBB851981:TBD851981 TKX851981:TKZ851981 TUT851981:TUV851981 UEP851981:UER851981 UOL851981:UON851981 UYH851981:UYJ851981 VID851981:VIF851981 VRZ851981:VSB851981 WBV851981:WBX851981 WLR851981:WLT851981 WVN851981:WVP851981 JB917517:JD917517 SX917517:SZ917517 ACT917517:ACV917517 AMP917517:AMR917517 AWL917517:AWN917517 BGH917517:BGJ917517 BQD917517:BQF917517 BZZ917517:CAB917517 CJV917517:CJX917517 CTR917517:CTT917517 DDN917517:DDP917517 DNJ917517:DNL917517 DXF917517:DXH917517 EHB917517:EHD917517 EQX917517:EQZ917517 FAT917517:FAV917517 FKP917517:FKR917517 FUL917517:FUN917517 GEH917517:GEJ917517 GOD917517:GOF917517 GXZ917517:GYB917517 HHV917517:HHX917517 HRR917517:HRT917517 IBN917517:IBP917517 ILJ917517:ILL917517 IVF917517:IVH917517 JFB917517:JFD917517 JOX917517:JOZ917517 JYT917517:JYV917517 KIP917517:KIR917517 KSL917517:KSN917517 LCH917517:LCJ917517 LMD917517:LMF917517 LVZ917517:LWB917517 MFV917517:MFX917517 MPR917517:MPT917517 MZN917517:MZP917517 NJJ917517:NJL917517 NTF917517:NTH917517 ODB917517:ODD917517 OMX917517:OMZ917517 OWT917517:OWV917517 PGP917517:PGR917517 PQL917517:PQN917517 QAH917517:QAJ917517 QKD917517:QKF917517 QTZ917517:QUB917517 RDV917517:RDX917517 RNR917517:RNT917517 RXN917517:RXP917517 SHJ917517:SHL917517 SRF917517:SRH917517 TBB917517:TBD917517 TKX917517:TKZ917517 TUT917517:TUV917517 UEP917517:UER917517 UOL917517:UON917517 UYH917517:UYJ917517 VID917517:VIF917517 VRZ917517:VSB917517 WBV917517:WBX917517 WLR917517:WLT917517 WVN917517:WVP917517 JB983053:JD983053 SX983053:SZ983053 ACT983053:ACV983053 AMP983053:AMR983053 AWL983053:AWN983053 BGH983053:BGJ983053 BQD983053:BQF983053 BZZ983053:CAB983053 CJV983053:CJX983053 CTR983053:CTT983053 DDN983053:DDP983053 DNJ983053:DNL983053 DXF983053:DXH983053 EHB983053:EHD983053 EQX983053:EQZ983053 FAT983053:FAV983053 FKP983053:FKR983053 FUL983053:FUN983053 GEH983053:GEJ983053 GOD983053:GOF983053 GXZ983053:GYB983053 HHV983053:HHX983053 HRR983053:HRT983053 IBN983053:IBP983053 ILJ983053:ILL983053 IVF983053:IVH983053 JFB983053:JFD983053 JOX983053:JOZ983053 JYT983053:JYV983053 KIP983053:KIR983053 KSL983053:KSN983053 LCH983053:LCJ983053 LMD983053:LMF983053 LVZ983053:LWB983053 MFV983053:MFX983053 MPR983053:MPT983053 MZN983053:MZP983053 NJJ983053:NJL983053 NTF983053:NTH983053 ODB983053:ODD983053 OMX983053:OMZ983053 OWT983053:OWV983053 PGP983053:PGR983053 PQL983053:PQN983053 QAH983053:QAJ983053 QKD983053:QKF983053 QTZ983053:QUB983053 RDV983053:RDX983053 RNR983053:RNT983053 RXN983053:RXP983053 SHJ983053:SHL983053 SRF983053:SRH983053 TBB983053:TBD983053 TKX983053:TKZ983053 TUT983053:TUV983053 UEP983053:UER983053 UOL983053:UON983053 UYH983053:UYJ983053 VID983053:VIF983053 VRZ983053:VSB983053 WBV983053:WBX983053 WLR983053:WLT983053 WVN983053:WVP983053 G65549:H65549 G983053:H983053 G917517:H917517 G851981:H851981 G786445:H786445 G720909:H720909 G655373:H655373 G589837:H589837 G524301:H524301 G458765:H458765 G393229:H393229 G327693:H327693 G262157:H262157 G196621:H196621 G131085:H131085">
      <formula1>(0.07*G31)/1</formula1>
    </dataValidation>
    <dataValidation type="decimal" operator="lessThan" allowBlank="1" showInputMessage="1" showErrorMessage="1" promptTitle="Tähelepanu!" prompt="SiM toetus on kuni 25% projekti kogukuludest." sqref="H131086 H65550 H983054 H917518 H851982 H786446 H720910 H655374 H589838 H524302 H458766 H393230 H327694 H262158 H196622">
      <formula1>G65550*0.25</formula1>
    </dataValidation>
    <dataValidation type="decimal" operator="equal" allowBlank="1" showInputMessage="1" showErrorMessage="1" promptTitle="Tähelepanu!" prompt="Kogusumma peab olema võrdne projekti kogukuludega." sqref="B38:B39">
      <formula1>G67</formula1>
    </dataValidation>
    <dataValidation operator="equal" allowBlank="1" showErrorMessage="1" promptTitle="Tähelepanu!" prompt="AMIF tulu peab võrduma AMIF kuluga." sqref="B10"/>
    <dataValidation type="list" allowBlank="1" showInputMessage="1" showErrorMessage="1" promptTitle="Tähelepanu!" prompt="Vali nimekirjast projekti valdkond!" sqref="B7">
      <formula1>Valdkond</formula1>
    </dataValidation>
    <dataValidation type="list" allowBlank="1" showInputMessage="1" showErrorMessage="1" errorTitle="Tähelepanu!" error="Vali ühik nimekirjast" promptTitle="Tähelepanu!" prompt="Vali ühik nimekirjast" sqref="D51:D57 D44:D49">
      <formula1>Ühik</formula1>
    </dataValidation>
    <dataValidation type="decimal" operator="lessThanOrEqual" allowBlank="1" showInputMessage="1" showErrorMessage="1" errorTitle="Tähelepanu!" error="Sisestatud summa ületab 7% otsestest kuludest." promptTitle="Tähelepanu!" prompt="Kaudsed kulud moodustavad otsestest kuludest kuni 7%." sqref="G59">
      <formula1>ROUND(G58*7%,2)</formula1>
    </dataValidation>
    <dataValidation type="decimal" allowBlank="1" showInputMessage="1" showErrorMessage="1" errorTitle="Tähelepanu!" error="AMIF toetuse osakaal ei saa olla suurem kui 75%" promptTitle="Tähelepanu!" prompt="AMIF toetuse osakaal ei saa olla suurem kui 75%" sqref="D11">
      <formula1>0</formula1>
      <formula2>75</formula2>
    </dataValidation>
    <dataValidation type="decimal" operator="equal" allowBlank="1" showInputMessage="1" showErrorMessage="1" errorTitle="Tähelepanu!" error="Tervik peab olema 100%" promptTitle="Tähelepanu!" prompt="Osakaalude summa peab olema 100%" sqref="D16">
      <formula1>100</formula1>
    </dataValidation>
    <dataValidation type="decimal" operator="equal" allowBlank="1" showInputMessage="1" showErrorMessage="1" sqref="C16">
      <formula1>C26</formula1>
    </dataValidation>
    <dataValidation type="custom" allowBlank="1" showInputMessage="1" showErrorMessage="1" sqref="D12">
      <formula1>IF(SUM(D11:D15)&gt;100," ",100-(D11+D13+D14+D15))</formula1>
    </dataValidation>
    <dataValidation type="decimal" operator="equal" allowBlank="1" showInputMessage="1" showErrorMessage="1" promptTitle="Tähelepanu!" prompt="Kogusumma peab olema võrdne projekti kogukuludega." sqref="B33">
      <formula1>G60</formula1>
    </dataValidation>
  </dataValidations>
  <pageMargins left="0.7" right="0.7" top="0.75" bottom="0.75" header="0.3" footer="0.3"/>
  <pageSetup paperSize="9" orientation="portrait" r:id="rId1"/>
  <customProperties>
    <customPr name="EpmWorksheetKeyString_GUID" r:id="rId2"/>
  </customProperties>
  <ignoredErrors>
    <ignoredError sqref="C14:C16 G43 G51"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M47"/>
  <sheetViews>
    <sheetView zoomScale="85" zoomScaleNormal="85" workbookViewId="0">
      <selection activeCell="C26" sqref="C26"/>
    </sheetView>
  </sheetViews>
  <sheetFormatPr defaultRowHeight="15" x14ac:dyDescent="0.25"/>
  <cols>
    <col min="1" max="1" width="7" customWidth="1"/>
    <col min="2" max="2" width="36.28515625" customWidth="1"/>
    <col min="3" max="3" width="15.140625" customWidth="1"/>
    <col min="4" max="4" width="20.28515625" customWidth="1"/>
    <col min="5" max="5" width="17.42578125" customWidth="1"/>
    <col min="6" max="6" width="20" customWidth="1"/>
    <col min="7" max="7" width="15.140625" customWidth="1"/>
    <col min="8" max="8" width="17" style="16" customWidth="1"/>
    <col min="9" max="9" width="18.140625" style="16" customWidth="1"/>
    <col min="10" max="10" width="17" customWidth="1"/>
    <col min="11" max="11" width="19.5703125" customWidth="1"/>
    <col min="12" max="12" width="16" customWidth="1"/>
    <col min="13" max="13" width="11.85546875" bestFit="1" customWidth="1"/>
  </cols>
  <sheetData>
    <row r="1" spans="1:12" s="16" customFormat="1" ht="15.75" x14ac:dyDescent="0.25">
      <c r="A1" s="36"/>
      <c r="B1" s="22"/>
      <c r="C1" s="22"/>
      <c r="D1" s="22"/>
      <c r="E1" s="22"/>
      <c r="F1" s="22"/>
    </row>
    <row r="2" spans="1:12" s="16" customFormat="1" ht="15.75" x14ac:dyDescent="0.25">
      <c r="A2" s="36"/>
      <c r="B2" s="22"/>
      <c r="C2" s="22"/>
      <c r="D2" s="22"/>
      <c r="E2" s="22"/>
      <c r="F2" s="22"/>
    </row>
    <row r="3" spans="1:12" s="16" customFormat="1" ht="15.75" x14ac:dyDescent="0.25">
      <c r="A3" s="36"/>
      <c r="B3" s="22"/>
      <c r="C3" s="22"/>
      <c r="D3" s="41"/>
      <c r="E3" s="22"/>
      <c r="F3" s="22"/>
    </row>
    <row r="4" spans="1:12" s="16" customFormat="1" ht="15.75" x14ac:dyDescent="0.25">
      <c r="A4" s="94" t="s">
        <v>25</v>
      </c>
      <c r="B4" s="95"/>
      <c r="C4" s="95"/>
      <c r="D4" s="96"/>
      <c r="E4" s="22"/>
      <c r="F4" s="22"/>
    </row>
    <row r="5" spans="1:12" s="16" customFormat="1" ht="15.75" x14ac:dyDescent="0.25">
      <c r="A5" s="3" t="s">
        <v>62</v>
      </c>
      <c r="B5" s="22"/>
      <c r="C5" s="22"/>
      <c r="D5" s="22"/>
      <c r="E5" s="22"/>
      <c r="F5" s="22"/>
    </row>
    <row r="6" spans="1:12" s="16" customFormat="1" ht="15.75" x14ac:dyDescent="0.25">
      <c r="A6" s="119" t="s">
        <v>110</v>
      </c>
      <c r="B6" s="33"/>
      <c r="C6" s="51"/>
      <c r="D6" s="113"/>
      <c r="E6" s="113"/>
      <c r="F6" s="113"/>
    </row>
    <row r="7" spans="1:12" s="16" customFormat="1" ht="15.75" x14ac:dyDescent="0.25">
      <c r="A7" s="119" t="s">
        <v>111</v>
      </c>
      <c r="B7" s="33"/>
      <c r="C7" s="51"/>
      <c r="D7" s="113"/>
      <c r="E7" s="113"/>
      <c r="F7" s="113"/>
    </row>
    <row r="8" spans="1:12" ht="15.75" x14ac:dyDescent="0.25">
      <c r="A8" s="119" t="s">
        <v>143</v>
      </c>
      <c r="B8" s="33"/>
      <c r="C8" s="113"/>
      <c r="D8" s="113"/>
      <c r="E8" s="113"/>
      <c r="F8" s="113"/>
    </row>
    <row r="9" spans="1:12" s="16" customFormat="1" ht="15.75" x14ac:dyDescent="0.25">
      <c r="A9" s="98"/>
      <c r="B9" s="33"/>
      <c r="C9" s="40"/>
      <c r="D9" s="40"/>
      <c r="E9" s="40"/>
      <c r="F9" s="40"/>
      <c r="G9" s="62"/>
    </row>
    <row r="10" spans="1:12" s="16" customFormat="1" ht="15.75" x14ac:dyDescent="0.25">
      <c r="A10" s="41"/>
      <c r="B10" s="33"/>
      <c r="C10" s="40"/>
      <c r="D10" s="40"/>
      <c r="E10" s="40"/>
      <c r="F10" s="40"/>
      <c r="G10" s="62"/>
    </row>
    <row r="11" spans="1:12" ht="15.75" x14ac:dyDescent="0.25">
      <c r="A11" s="3" t="s">
        <v>65</v>
      </c>
    </row>
    <row r="12" spans="1:12" ht="15.75" x14ac:dyDescent="0.25">
      <c r="A12" s="42"/>
      <c r="B12" s="43"/>
      <c r="C12" s="43"/>
      <c r="D12" s="163" t="s">
        <v>63</v>
      </c>
      <c r="E12" s="163"/>
      <c r="F12" s="163"/>
      <c r="G12" s="163"/>
      <c r="H12" s="163"/>
      <c r="I12" s="163"/>
      <c r="J12" s="163"/>
      <c r="K12" s="163"/>
      <c r="L12" s="158" t="s">
        <v>56</v>
      </c>
    </row>
    <row r="13" spans="1:12" ht="15.75" x14ac:dyDescent="0.25">
      <c r="A13" s="42"/>
      <c r="B13" s="43"/>
      <c r="C13" s="43"/>
      <c r="D13" s="162" t="s">
        <v>67</v>
      </c>
      <c r="E13" s="63" t="s">
        <v>129</v>
      </c>
      <c r="F13" s="161" t="s">
        <v>67</v>
      </c>
      <c r="G13" s="63" t="s">
        <v>130</v>
      </c>
      <c r="H13" s="161" t="s">
        <v>67</v>
      </c>
      <c r="I13" s="63" t="s">
        <v>132</v>
      </c>
      <c r="J13" s="161" t="s">
        <v>67</v>
      </c>
      <c r="K13" s="63" t="s">
        <v>131</v>
      </c>
      <c r="L13" s="159"/>
    </row>
    <row r="14" spans="1:12" ht="15.75" x14ac:dyDescent="0.25">
      <c r="A14" s="42"/>
      <c r="B14" s="43" t="s">
        <v>14</v>
      </c>
      <c r="C14" s="43" t="s">
        <v>19</v>
      </c>
      <c r="D14" s="162"/>
      <c r="E14" s="63">
        <v>0.25</v>
      </c>
      <c r="F14" s="161"/>
      <c r="G14" s="63" t="s">
        <v>102</v>
      </c>
      <c r="H14" s="161"/>
      <c r="I14" s="63" t="s">
        <v>102</v>
      </c>
      <c r="J14" s="161"/>
      <c r="K14" s="63" t="s">
        <v>102</v>
      </c>
      <c r="L14" s="160"/>
    </row>
    <row r="15" spans="1:12" ht="15.75" x14ac:dyDescent="0.25">
      <c r="A15" s="45">
        <v>1</v>
      </c>
      <c r="B15" s="46" t="s">
        <v>3</v>
      </c>
      <c r="C15" s="71">
        <f>'A. Eelarve'!C11</f>
        <v>187830</v>
      </c>
      <c r="D15" s="156" t="s">
        <v>133</v>
      </c>
      <c r="E15" s="71">
        <f>C15*0.25</f>
        <v>46957.5</v>
      </c>
      <c r="F15" s="156" t="s">
        <v>134</v>
      </c>
      <c r="G15" s="71">
        <f>C15*0.25</f>
        <v>46957.5</v>
      </c>
      <c r="H15" s="156" t="s">
        <v>135</v>
      </c>
      <c r="I15" s="71">
        <f>C15*0.25</f>
        <v>46957.5</v>
      </c>
      <c r="J15" s="156" t="s">
        <v>136</v>
      </c>
      <c r="K15" s="71">
        <f>C15*0.25</f>
        <v>46957.5</v>
      </c>
      <c r="L15" s="78">
        <f>'A. Eelarve'!D11</f>
        <v>75</v>
      </c>
    </row>
    <row r="16" spans="1:12" ht="15.75" x14ac:dyDescent="0.25">
      <c r="A16" s="45">
        <v>2</v>
      </c>
      <c r="B16" s="46" t="s">
        <v>16</v>
      </c>
      <c r="C16" s="71">
        <f>'A. Eelarve'!C12</f>
        <v>62610</v>
      </c>
      <c r="D16" s="157"/>
      <c r="E16" s="71">
        <f>C16*0.25</f>
        <v>15652.5</v>
      </c>
      <c r="F16" s="157"/>
      <c r="G16" s="71">
        <f>C16*0.25</f>
        <v>15652.5</v>
      </c>
      <c r="H16" s="157"/>
      <c r="I16" s="71">
        <f>C16*0.25</f>
        <v>15652.5</v>
      </c>
      <c r="J16" s="157"/>
      <c r="K16" s="71">
        <f>C16*0.25</f>
        <v>15652.5</v>
      </c>
      <c r="L16" s="78">
        <f>'A. Eelarve'!D12</f>
        <v>25</v>
      </c>
    </row>
    <row r="17" spans="1:13" ht="15.75" x14ac:dyDescent="0.25">
      <c r="A17" s="45">
        <v>3</v>
      </c>
      <c r="B17" s="46" t="s">
        <v>18</v>
      </c>
      <c r="C17" s="71">
        <f>'A. Eelarve'!C13</f>
        <v>0</v>
      </c>
      <c r="D17" s="47"/>
      <c r="E17" s="71">
        <v>0</v>
      </c>
      <c r="F17" s="47"/>
      <c r="G17" s="71">
        <v>0</v>
      </c>
      <c r="H17" s="47"/>
      <c r="I17" s="71">
        <v>0</v>
      </c>
      <c r="J17" s="47"/>
      <c r="K17" s="71">
        <v>0</v>
      </c>
      <c r="L17" s="78">
        <f>'A. Eelarve'!D13</f>
        <v>0</v>
      </c>
    </row>
    <row r="18" spans="1:13" ht="15.75" x14ac:dyDescent="0.25">
      <c r="A18" s="45">
        <v>4</v>
      </c>
      <c r="B18" s="46" t="s">
        <v>17</v>
      </c>
      <c r="C18" s="71">
        <f>'A. Eelarve'!C14</f>
        <v>0</v>
      </c>
      <c r="D18" s="47"/>
      <c r="E18" s="71">
        <v>0</v>
      </c>
      <c r="F18" s="47"/>
      <c r="G18" s="71">
        <v>0</v>
      </c>
      <c r="H18" s="47"/>
      <c r="I18" s="71">
        <v>0</v>
      </c>
      <c r="J18" s="47"/>
      <c r="K18" s="71">
        <v>0</v>
      </c>
      <c r="L18" s="78">
        <f>'A. Eelarve'!D14</f>
        <v>0</v>
      </c>
    </row>
    <row r="19" spans="1:13" ht="15.75" x14ac:dyDescent="0.25">
      <c r="A19" s="45">
        <v>5</v>
      </c>
      <c r="B19" s="46" t="s">
        <v>46</v>
      </c>
      <c r="C19" s="71">
        <f>'A. Eelarve'!C15</f>
        <v>0</v>
      </c>
      <c r="D19" s="47"/>
      <c r="E19" s="71">
        <v>0</v>
      </c>
      <c r="F19" s="47"/>
      <c r="G19" s="71">
        <v>0</v>
      </c>
      <c r="H19" s="47"/>
      <c r="I19" s="71">
        <v>0</v>
      </c>
      <c r="J19" s="47"/>
      <c r="K19" s="71">
        <v>0</v>
      </c>
      <c r="L19" s="78">
        <f>'A. Eelarve'!D15</f>
        <v>0</v>
      </c>
    </row>
    <row r="20" spans="1:13" ht="15.75" x14ac:dyDescent="0.25">
      <c r="A20" s="140" t="s">
        <v>57</v>
      </c>
      <c r="B20" s="141"/>
      <c r="C20" s="53">
        <f>SUM(C15:C19)</f>
        <v>250440</v>
      </c>
      <c r="D20" s="48"/>
      <c r="E20" s="53">
        <f>SUM(E15:E19)</f>
        <v>62610</v>
      </c>
      <c r="F20" s="48"/>
      <c r="G20" s="53">
        <f>SUM(G15:G19)</f>
        <v>62610</v>
      </c>
      <c r="H20" s="48"/>
      <c r="I20" s="53">
        <f>SUM(I15:I19)</f>
        <v>62610</v>
      </c>
      <c r="J20" s="48"/>
      <c r="K20" s="53">
        <f>SUM(K15:K19)</f>
        <v>62610</v>
      </c>
      <c r="L20" s="53">
        <f>SUM(L15:L19)</f>
        <v>100</v>
      </c>
    </row>
    <row r="22" spans="1:13" ht="15.75" x14ac:dyDescent="0.25">
      <c r="A22" s="3" t="s">
        <v>66</v>
      </c>
    </row>
    <row r="23" spans="1:13" ht="15" customHeight="1" x14ac:dyDescent="0.25">
      <c r="A23" s="167" t="s">
        <v>14</v>
      </c>
      <c r="B23" s="168"/>
      <c r="C23" s="164" t="s">
        <v>19</v>
      </c>
      <c r="D23" s="163" t="s">
        <v>63</v>
      </c>
      <c r="E23" s="175"/>
      <c r="F23" s="175"/>
      <c r="G23" s="175"/>
      <c r="H23" s="175"/>
      <c r="I23" s="175"/>
      <c r="J23" s="175"/>
      <c r="K23" s="175"/>
      <c r="L23" s="175"/>
      <c r="M23" s="164" t="s">
        <v>56</v>
      </c>
    </row>
    <row r="24" spans="1:13" ht="15.75" x14ac:dyDescent="0.25">
      <c r="A24" s="169"/>
      <c r="B24" s="170"/>
      <c r="C24" s="165"/>
      <c r="D24" s="173" t="s">
        <v>129</v>
      </c>
      <c r="E24" s="174"/>
      <c r="F24" s="173" t="s">
        <v>130</v>
      </c>
      <c r="G24" s="174"/>
      <c r="H24" s="173" t="s">
        <v>132</v>
      </c>
      <c r="I24" s="174"/>
      <c r="J24" s="173" t="s">
        <v>131</v>
      </c>
      <c r="K24" s="174"/>
      <c r="L24" s="106" t="s">
        <v>105</v>
      </c>
      <c r="M24" s="165"/>
    </row>
    <row r="25" spans="1:13" ht="47.25" x14ac:dyDescent="0.25">
      <c r="A25" s="171"/>
      <c r="B25" s="172"/>
      <c r="C25" s="166"/>
      <c r="D25" s="44" t="s">
        <v>64</v>
      </c>
      <c r="E25" s="65" t="s">
        <v>15</v>
      </c>
      <c r="F25" s="64" t="s">
        <v>64</v>
      </c>
      <c r="G25" s="65" t="s">
        <v>15</v>
      </c>
      <c r="H25" s="64" t="s">
        <v>64</v>
      </c>
      <c r="I25" s="65" t="s">
        <v>15</v>
      </c>
      <c r="J25" s="64" t="s">
        <v>64</v>
      </c>
      <c r="K25" s="65" t="s">
        <v>15</v>
      </c>
      <c r="L25" s="107" t="s">
        <v>15</v>
      </c>
      <c r="M25" s="166"/>
    </row>
    <row r="26" spans="1:13" ht="15.75" x14ac:dyDescent="0.25">
      <c r="A26" s="45">
        <v>1</v>
      </c>
      <c r="B26" s="46" t="s">
        <v>3</v>
      </c>
      <c r="C26" s="71">
        <f>E26+G26+I26+K26</f>
        <v>104851.79999999999</v>
      </c>
      <c r="D26" s="32">
        <v>43437</v>
      </c>
      <c r="E26" s="71">
        <v>34950.6</v>
      </c>
      <c r="F26" s="32">
        <v>43724</v>
      </c>
      <c r="G26" s="75">
        <v>34950.6</v>
      </c>
      <c r="H26" s="32">
        <v>43951</v>
      </c>
      <c r="I26" s="75">
        <v>34950.6</v>
      </c>
      <c r="J26" s="32"/>
      <c r="K26" s="75"/>
      <c r="L26" s="108">
        <f>IF(K26="",0,'C. KULUARUANDE KOOND'!C10-'B. Maksetaotlus'!C26)</f>
        <v>0</v>
      </c>
      <c r="M26" s="78">
        <f>'A. Eelarve'!D11</f>
        <v>75</v>
      </c>
    </row>
    <row r="27" spans="1:13" ht="15.75" x14ac:dyDescent="0.25">
      <c r="A27" s="45">
        <v>2</v>
      </c>
      <c r="B27" s="46" t="s">
        <v>16</v>
      </c>
      <c r="C27" s="71">
        <f>E27+G27+I27+K27</f>
        <v>34950.600000000006</v>
      </c>
      <c r="D27" s="32">
        <v>43437</v>
      </c>
      <c r="E27" s="71">
        <v>11650.2</v>
      </c>
      <c r="F27" s="32">
        <v>43724</v>
      </c>
      <c r="G27" s="75">
        <v>11650.2</v>
      </c>
      <c r="H27" s="32">
        <v>43951</v>
      </c>
      <c r="I27" s="75">
        <v>11650.2</v>
      </c>
      <c r="J27" s="32"/>
      <c r="K27" s="75"/>
      <c r="L27" s="108">
        <f>IF(K27="",0,'C. KULUARUANDE KOOND'!C11-'B. Maksetaotlus'!C27)</f>
        <v>0</v>
      </c>
      <c r="M27" s="78">
        <f>'A. Eelarve'!D12</f>
        <v>25</v>
      </c>
    </row>
    <row r="28" spans="1:13" ht="15.75" x14ac:dyDescent="0.25">
      <c r="A28" s="45">
        <v>3</v>
      </c>
      <c r="B28" s="46" t="s">
        <v>18</v>
      </c>
      <c r="C28" s="71">
        <f t="shared" ref="C28:C30" si="0">E28+G28+K28</f>
        <v>0</v>
      </c>
      <c r="D28" s="32"/>
      <c r="E28" s="75"/>
      <c r="F28" s="32"/>
      <c r="G28" s="75"/>
      <c r="H28" s="32"/>
      <c r="I28" s="75"/>
      <c r="J28" s="32"/>
      <c r="K28" s="75"/>
      <c r="L28" s="108">
        <f>IF(K28="",0,'C. KULUARUANDE KOOND'!C12-'B. Maksetaotlus'!C28)</f>
        <v>0</v>
      </c>
      <c r="M28" s="78">
        <f>'A. Eelarve'!D13</f>
        <v>0</v>
      </c>
    </row>
    <row r="29" spans="1:13" ht="15.75" x14ac:dyDescent="0.25">
      <c r="A29" s="45">
        <v>4</v>
      </c>
      <c r="B29" s="46" t="s">
        <v>17</v>
      </c>
      <c r="C29" s="71">
        <f t="shared" si="0"/>
        <v>0</v>
      </c>
      <c r="D29" s="32"/>
      <c r="E29" s="75"/>
      <c r="F29" s="32"/>
      <c r="G29" s="75"/>
      <c r="H29" s="32"/>
      <c r="I29" s="75"/>
      <c r="J29" s="32"/>
      <c r="K29" s="75"/>
      <c r="L29" s="108">
        <f>IF(K29="",0,'C. KULUARUANDE KOOND'!C13-'B. Maksetaotlus'!C29)</f>
        <v>0</v>
      </c>
      <c r="M29" s="78">
        <f>'A. Eelarve'!D14</f>
        <v>0</v>
      </c>
    </row>
    <row r="30" spans="1:13" ht="15.75" x14ac:dyDescent="0.25">
      <c r="A30" s="45">
        <v>5</v>
      </c>
      <c r="B30" s="46" t="s">
        <v>46</v>
      </c>
      <c r="C30" s="71">
        <f t="shared" si="0"/>
        <v>0</v>
      </c>
      <c r="D30" s="32"/>
      <c r="E30" s="75"/>
      <c r="F30" s="32"/>
      <c r="G30" s="75"/>
      <c r="H30" s="32"/>
      <c r="I30" s="75"/>
      <c r="J30" s="32"/>
      <c r="K30" s="75"/>
      <c r="L30" s="108">
        <f>IF(K30="",0,'C. KULUARUANDE KOOND'!C14-'B. Maksetaotlus'!C30)</f>
        <v>0</v>
      </c>
      <c r="M30" s="78">
        <f>'A. Eelarve'!D15</f>
        <v>0</v>
      </c>
    </row>
    <row r="31" spans="1:13" ht="15.75" x14ac:dyDescent="0.25">
      <c r="A31" s="140" t="s">
        <v>57</v>
      </c>
      <c r="B31" s="141"/>
      <c r="C31" s="53">
        <f>SUM(C26:C30)</f>
        <v>139802.4</v>
      </c>
      <c r="D31" s="48"/>
      <c r="E31" s="53">
        <f>SUM(E26:E30)</f>
        <v>46600.800000000003</v>
      </c>
      <c r="F31" s="48"/>
      <c r="G31" s="53">
        <f>SUM(G26:G30)</f>
        <v>46600.800000000003</v>
      </c>
      <c r="H31" s="48"/>
      <c r="I31" s="53">
        <f>SUM(I26:I30)</f>
        <v>46600.800000000003</v>
      </c>
      <c r="J31" s="48"/>
      <c r="K31" s="53">
        <f>SUM(K26:K30)</f>
        <v>0</v>
      </c>
      <c r="L31" s="53">
        <f>SUM(L26:L30)</f>
        <v>0</v>
      </c>
      <c r="M31" s="53">
        <f>SUM(M26:M30)</f>
        <v>100</v>
      </c>
    </row>
    <row r="33" spans="1:11" s="16" customFormat="1" x14ac:dyDescent="0.25"/>
    <row r="34" spans="1:11" ht="15.75" x14ac:dyDescent="0.25">
      <c r="A34" s="120" t="s">
        <v>137</v>
      </c>
      <c r="B34" s="121"/>
      <c r="C34" s="121"/>
      <c r="D34" s="121"/>
      <c r="E34" s="121"/>
      <c r="F34" s="121"/>
    </row>
    <row r="35" spans="1:11" ht="15.75" x14ac:dyDescent="0.25">
      <c r="A35" s="121"/>
      <c r="B35" s="121"/>
      <c r="C35" s="121"/>
      <c r="D35" s="121"/>
      <c r="E35" s="121"/>
      <c r="F35" s="121"/>
      <c r="I35" s="66"/>
      <c r="K35" s="66"/>
    </row>
    <row r="36" spans="1:11" ht="15.75" x14ac:dyDescent="0.25">
      <c r="A36" s="122" t="s">
        <v>334</v>
      </c>
      <c r="B36" s="121"/>
      <c r="C36" s="121"/>
      <c r="D36" s="121"/>
      <c r="E36" s="121"/>
      <c r="F36" s="121"/>
    </row>
    <row r="37" spans="1:11" s="16" customFormat="1" x14ac:dyDescent="0.25"/>
    <row r="38" spans="1:11" s="16" customFormat="1" x14ac:dyDescent="0.25">
      <c r="A38" s="104" t="s">
        <v>91</v>
      </c>
      <c r="B38" s="99"/>
    </row>
    <row r="39" spans="1:11" s="16" customFormat="1" x14ac:dyDescent="0.25">
      <c r="A39" s="99"/>
      <c r="B39" s="99"/>
    </row>
    <row r="40" spans="1:11" s="16" customFormat="1" x14ac:dyDescent="0.25">
      <c r="A40" s="104" t="s">
        <v>218</v>
      </c>
      <c r="B40" s="99"/>
    </row>
    <row r="41" spans="1:11" x14ac:dyDescent="0.25">
      <c r="A41" s="105" t="s">
        <v>138</v>
      </c>
      <c r="B41" s="99"/>
    </row>
    <row r="42" spans="1:11" s="16" customFormat="1" x14ac:dyDescent="0.25">
      <c r="A42" s="88"/>
    </row>
    <row r="43" spans="1:11" s="16" customFormat="1" x14ac:dyDescent="0.25">
      <c r="A43" s="88"/>
    </row>
    <row r="44" spans="1:11" x14ac:dyDescent="0.25">
      <c r="A44" t="s">
        <v>92</v>
      </c>
    </row>
    <row r="45" spans="1:11" x14ac:dyDescent="0.25">
      <c r="A45" t="s">
        <v>219</v>
      </c>
    </row>
    <row r="46" spans="1:11" x14ac:dyDescent="0.25">
      <c r="A46" t="s">
        <v>80</v>
      </c>
    </row>
    <row r="47" spans="1:11" x14ac:dyDescent="0.25">
      <c r="A47" s="88" t="s">
        <v>138</v>
      </c>
    </row>
  </sheetData>
  <sheetProtection selectLockedCells="1"/>
  <mergeCells count="20">
    <mergeCell ref="M23:M25"/>
    <mergeCell ref="C23:C25"/>
    <mergeCell ref="A23:B25"/>
    <mergeCell ref="A20:B20"/>
    <mergeCell ref="A31:B31"/>
    <mergeCell ref="D24:E24"/>
    <mergeCell ref="F24:G24"/>
    <mergeCell ref="J24:K24"/>
    <mergeCell ref="D23:L23"/>
    <mergeCell ref="H24:I24"/>
    <mergeCell ref="D15:D16"/>
    <mergeCell ref="F15:F16"/>
    <mergeCell ref="H15:H16"/>
    <mergeCell ref="J15:J16"/>
    <mergeCell ref="L12:L14"/>
    <mergeCell ref="F13:F14"/>
    <mergeCell ref="J13:J14"/>
    <mergeCell ref="D13:D14"/>
    <mergeCell ref="D12:K12"/>
    <mergeCell ref="H13:H14"/>
  </mergeCells>
  <conditionalFormatting sqref="L20">
    <cfRule type="cellIs" dxfId="36" priority="4" operator="equal">
      <formula>0</formula>
    </cfRule>
    <cfRule type="cellIs" dxfId="35" priority="5" operator="lessThan">
      <formula>100</formula>
    </cfRule>
    <cfRule type="cellIs" dxfId="34" priority="6" operator="greaterThan">
      <formula>100</formula>
    </cfRule>
  </conditionalFormatting>
  <conditionalFormatting sqref="M31">
    <cfRule type="cellIs" dxfId="33" priority="1" operator="equal">
      <formula>0</formula>
    </cfRule>
    <cfRule type="cellIs" dxfId="32" priority="2" operator="lessThan">
      <formula>100</formula>
    </cfRule>
    <cfRule type="cellIs" dxfId="31" priority="3" operator="greaterThan">
      <formula>100</formula>
    </cfRule>
  </conditionalFormatting>
  <dataValidations count="6">
    <dataValidation type="decimal" operator="equal" allowBlank="1" showInputMessage="1" showErrorMessage="1" sqref="C20:D20">
      <formula1>C30</formula1>
    </dataValidation>
    <dataValidation type="decimal" operator="equal" allowBlank="1" showInputMessage="1" showErrorMessage="1" errorTitle="Tähelepanu!" error="Tervik peab olema 100%" promptTitle="Tähelepanu!" prompt="Osakaalude summa peab olema 100%" sqref="L20 M31">
      <formula1>100</formula1>
    </dataValidation>
    <dataValidation type="decimal" allowBlank="1" showInputMessage="1" showErrorMessage="1" errorTitle="Tähelepanu!" error="AMIF toetuse osakaal ei saa olla suurem kui 75%" promptTitle="Tähelepanu!" prompt="AMIF toetuse osakaal ei saa olla suurem kui 75%" sqref="L15 M26">
      <formula1>0</formula1>
      <formula2>75</formula2>
    </dataValidation>
    <dataValidation operator="equal" allowBlank="1" showErrorMessage="1" promptTitle="Tähelepanu!" prompt="AMIF tulu peab võrduma AMIF kuluga." sqref="B14 A23"/>
    <dataValidation type="custom" allowBlank="1" showInputMessage="1" showErrorMessage="1" sqref="L16 M27">
      <formula1>IF(SUM(L15:L19)&gt;100," ",100-(L15+L17+L18+L19))</formula1>
    </dataValidation>
    <dataValidation type="decimal" operator="equal" allowBlank="1" showInputMessage="1" showErrorMessage="1" sqref="C31:D31">
      <formula1>C45</formula1>
    </dataValidation>
  </dataValidations>
  <pageMargins left="0.7" right="0.7" top="0.75" bottom="0.75" header="0.3" footer="0.3"/>
  <pageSetup paperSize="9"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6"/>
  <sheetViews>
    <sheetView topLeftCell="A19" zoomScaleNormal="100" workbookViewId="0">
      <selection activeCell="I26" sqref="I26"/>
    </sheetView>
  </sheetViews>
  <sheetFormatPr defaultColWidth="9.140625" defaultRowHeight="15.75" x14ac:dyDescent="0.25"/>
  <cols>
    <col min="1" max="1" width="25.28515625" style="1" customWidth="1"/>
    <col min="2" max="2" width="41.85546875" style="1" customWidth="1"/>
    <col min="3" max="3" width="20.5703125" style="1" bestFit="1" customWidth="1"/>
    <col min="4" max="4" width="18.7109375" style="1" bestFit="1" customWidth="1"/>
    <col min="5" max="5" width="18.140625" style="1" customWidth="1"/>
    <col min="6" max="6" width="18.7109375" style="1" customWidth="1"/>
    <col min="7" max="7" width="18.140625" style="22" customWidth="1"/>
    <col min="8" max="8" width="18.7109375" style="22" customWidth="1"/>
    <col min="9" max="9" width="11.42578125" style="1" customWidth="1"/>
    <col min="10" max="12" width="9.140625" style="1"/>
    <col min="13" max="13" width="9.140625" style="1" customWidth="1"/>
    <col min="14" max="15" width="9.140625" style="1"/>
    <col min="16" max="16" width="10.7109375" style="1" customWidth="1"/>
    <col min="17" max="17" width="8.85546875" style="1" customWidth="1"/>
    <col min="18" max="16384" width="9.140625" style="1"/>
  </cols>
  <sheetData>
    <row r="1" spans="1:12" s="22" customFormat="1" x14ac:dyDescent="0.25">
      <c r="A1" s="97"/>
      <c r="B1" s="95"/>
      <c r="D1" s="41"/>
    </row>
    <row r="2" spans="1:12" s="22" customFormat="1" x14ac:dyDescent="0.25">
      <c r="A2" s="94" t="s">
        <v>25</v>
      </c>
      <c r="B2" s="95"/>
      <c r="D2" s="41"/>
    </row>
    <row r="3" spans="1:12" x14ac:dyDescent="0.25">
      <c r="A3" s="3" t="s">
        <v>0</v>
      </c>
      <c r="L3" s="7"/>
    </row>
    <row r="4" spans="1:12" s="33" customFormat="1" x14ac:dyDescent="0.25">
      <c r="A4" s="119" t="s">
        <v>44</v>
      </c>
      <c r="B4" s="33" t="s">
        <v>121</v>
      </c>
      <c r="L4" s="40"/>
    </row>
    <row r="5" spans="1:12" s="33" customFormat="1" x14ac:dyDescent="0.25">
      <c r="A5" s="119" t="s">
        <v>87</v>
      </c>
      <c r="B5" s="33" t="s">
        <v>122</v>
      </c>
    </row>
    <row r="6" spans="1:12" s="33" customFormat="1" x14ac:dyDescent="0.25">
      <c r="A6" s="119" t="s">
        <v>159</v>
      </c>
      <c r="B6" s="33" t="s">
        <v>144</v>
      </c>
    </row>
    <row r="7" spans="1:12" s="33" customFormat="1" x14ac:dyDescent="0.25">
      <c r="A7" s="98"/>
    </row>
    <row r="8" spans="1:12" x14ac:dyDescent="0.25">
      <c r="A8" s="178" t="s">
        <v>58</v>
      </c>
      <c r="B8" s="178"/>
      <c r="C8" s="28"/>
      <c r="D8" s="28"/>
    </row>
    <row r="9" spans="1:12" ht="47.25" x14ac:dyDescent="0.25">
      <c r="A9" s="42"/>
      <c r="B9" s="43" t="s">
        <v>14</v>
      </c>
      <c r="C9" s="44" t="s">
        <v>60</v>
      </c>
      <c r="D9" s="44" t="s">
        <v>61</v>
      </c>
      <c r="E9" s="101" t="s">
        <v>139</v>
      </c>
      <c r="F9" s="101" t="s">
        <v>140</v>
      </c>
      <c r="G9" s="101" t="s">
        <v>141</v>
      </c>
      <c r="H9" s="101" t="s">
        <v>142</v>
      </c>
      <c r="I9" s="29" t="s">
        <v>56</v>
      </c>
    </row>
    <row r="10" spans="1:12" x14ac:dyDescent="0.25">
      <c r="A10" s="45">
        <v>1</v>
      </c>
      <c r="B10" s="46" t="s">
        <v>3</v>
      </c>
      <c r="C10" s="71">
        <f>'A. Eelarve'!C11</f>
        <v>187830</v>
      </c>
      <c r="D10" s="71">
        <f>E10+F10+G10+H10</f>
        <v>60825.219999999994</v>
      </c>
      <c r="E10" s="71">
        <f>ROUND($E$27*I10/100,2)</f>
        <v>21223.35</v>
      </c>
      <c r="F10" s="71">
        <f>ROUND($F$27*I10/100,2)</f>
        <v>20678.05</v>
      </c>
      <c r="G10" s="71">
        <v>18923.82</v>
      </c>
      <c r="H10" s="71">
        <f>ROUND($F$27*K10/100,2)</f>
        <v>0</v>
      </c>
      <c r="I10" s="72">
        <f>'A. Eelarve'!D11</f>
        <v>75</v>
      </c>
    </row>
    <row r="11" spans="1:12" x14ac:dyDescent="0.25">
      <c r="A11" s="45">
        <v>2</v>
      </c>
      <c r="B11" s="46" t="s">
        <v>16</v>
      </c>
      <c r="C11" s="71">
        <f>'A. Eelarve'!C12</f>
        <v>62610</v>
      </c>
      <c r="D11" s="71">
        <f>E11+F11+G11+H11</f>
        <v>20275.080000000002</v>
      </c>
      <c r="E11" s="71">
        <f>ROUND($E$27*I11/100,2)</f>
        <v>7074.45</v>
      </c>
      <c r="F11" s="71">
        <f>ROUND($F$27*I11/100,2)</f>
        <v>6892.68</v>
      </c>
      <c r="G11" s="71">
        <v>6307.95</v>
      </c>
      <c r="H11" s="71">
        <f>ROUND($F$27*K11/100,2)</f>
        <v>0</v>
      </c>
      <c r="I11" s="72">
        <f>'A. Eelarve'!D12</f>
        <v>25</v>
      </c>
      <c r="J11" s="7"/>
    </row>
    <row r="12" spans="1:12" s="22" customFormat="1" x14ac:dyDescent="0.25">
      <c r="A12" s="45">
        <v>3</v>
      </c>
      <c r="B12" s="46" t="s">
        <v>18</v>
      </c>
      <c r="C12" s="71">
        <f>'A. Eelarve'!C13</f>
        <v>0</v>
      </c>
      <c r="D12" s="71">
        <f t="shared" ref="D12:D14" si="0">E12+F12</f>
        <v>0</v>
      </c>
      <c r="E12" s="71">
        <f>ROUND($E$27*I12/100,2)</f>
        <v>0</v>
      </c>
      <c r="F12" s="71">
        <f>ROUND($F$27*I12/100,2)</f>
        <v>0</v>
      </c>
      <c r="G12" s="71">
        <f>ROUND($E$27*K12/100,2)</f>
        <v>0</v>
      </c>
      <c r="H12" s="71">
        <f>ROUND($F$27*K12/100,2)</f>
        <v>0</v>
      </c>
      <c r="I12" s="72">
        <f>'A. Eelarve'!D13</f>
        <v>0</v>
      </c>
      <c r="J12" s="7"/>
    </row>
    <row r="13" spans="1:12" x14ac:dyDescent="0.25">
      <c r="A13" s="45">
        <v>4</v>
      </c>
      <c r="B13" s="46" t="s">
        <v>17</v>
      </c>
      <c r="C13" s="71">
        <f>'A. Eelarve'!C14</f>
        <v>0</v>
      </c>
      <c r="D13" s="71">
        <f t="shared" si="0"/>
        <v>0</v>
      </c>
      <c r="E13" s="71">
        <f>ROUND($E$27*I13/100,2)</f>
        <v>0</v>
      </c>
      <c r="F13" s="71">
        <f>ROUND($F$27*I13/100,2)</f>
        <v>0</v>
      </c>
      <c r="G13" s="71">
        <f>ROUND($E$27*K13/100,2)</f>
        <v>0</v>
      </c>
      <c r="H13" s="71">
        <f>ROUND($F$27*K13/100,2)</f>
        <v>0</v>
      </c>
      <c r="I13" s="72">
        <f>'A. Eelarve'!D14</f>
        <v>0</v>
      </c>
    </row>
    <row r="14" spans="1:12" s="22" customFormat="1" x14ac:dyDescent="0.25">
      <c r="A14" s="45">
        <v>5</v>
      </c>
      <c r="B14" s="46" t="s">
        <v>46</v>
      </c>
      <c r="C14" s="71">
        <f>'A. Eelarve'!C15</f>
        <v>0</v>
      </c>
      <c r="D14" s="71">
        <f t="shared" si="0"/>
        <v>0</v>
      </c>
      <c r="E14" s="71">
        <f>ROUND($E$27*I14/100,2)</f>
        <v>0</v>
      </c>
      <c r="F14" s="71">
        <f>ROUND($F$27*I14/100,2)</f>
        <v>0</v>
      </c>
      <c r="G14" s="71">
        <f>ROUND($E$27*K14/100,2)</f>
        <v>0</v>
      </c>
      <c r="H14" s="71">
        <f>ROUND($F$27*K14/100,2)</f>
        <v>0</v>
      </c>
      <c r="I14" s="72">
        <f>'A. Eelarve'!D15</f>
        <v>0</v>
      </c>
    </row>
    <row r="15" spans="1:12" x14ac:dyDescent="0.25">
      <c r="A15" s="140" t="s">
        <v>57</v>
      </c>
      <c r="B15" s="141"/>
      <c r="C15" s="53">
        <f t="shared" ref="C15:I15" si="1">SUM(C10:C14)</f>
        <v>250440</v>
      </c>
      <c r="D15" s="53">
        <f t="shared" si="1"/>
        <v>81100.299999999988</v>
      </c>
      <c r="E15" s="53">
        <f t="shared" si="1"/>
        <v>28297.8</v>
      </c>
      <c r="F15" s="53">
        <f t="shared" si="1"/>
        <v>27570.73</v>
      </c>
      <c r="G15" s="53">
        <f>SUM(G10:G14)</f>
        <v>25231.77</v>
      </c>
      <c r="H15" s="53">
        <f t="shared" si="1"/>
        <v>0</v>
      </c>
      <c r="I15" s="30">
        <f t="shared" si="1"/>
        <v>100</v>
      </c>
    </row>
    <row r="18" spans="1:12" s="22" customFormat="1" x14ac:dyDescent="0.25">
      <c r="A18" s="9" t="s">
        <v>86</v>
      </c>
      <c r="B18" s="1"/>
      <c r="C18" s="8"/>
      <c r="D18" s="7"/>
      <c r="E18" s="7"/>
      <c r="F18" s="7"/>
      <c r="G18" s="7"/>
      <c r="H18" s="7"/>
      <c r="I18" s="7"/>
    </row>
    <row r="19" spans="1:12" ht="47.25" x14ac:dyDescent="0.25">
      <c r="A19" s="183" t="s">
        <v>1</v>
      </c>
      <c r="B19" s="183" t="s">
        <v>2</v>
      </c>
      <c r="C19" s="179" t="s">
        <v>12</v>
      </c>
      <c r="D19" s="34" t="s">
        <v>24</v>
      </c>
      <c r="E19" s="181" t="s">
        <v>139</v>
      </c>
      <c r="F19" s="181" t="s">
        <v>140</v>
      </c>
      <c r="G19" s="181" t="s">
        <v>141</v>
      </c>
      <c r="H19" s="181" t="s">
        <v>142</v>
      </c>
      <c r="I19" s="35" t="s">
        <v>5</v>
      </c>
    </row>
    <row r="20" spans="1:12" s="15" customFormat="1" x14ac:dyDescent="0.25">
      <c r="A20" s="184"/>
      <c r="B20" s="184"/>
      <c r="C20" s="180"/>
      <c r="D20" s="5" t="s">
        <v>4</v>
      </c>
      <c r="E20" s="182"/>
      <c r="F20" s="182"/>
      <c r="G20" s="182"/>
      <c r="H20" s="182"/>
      <c r="I20" s="25"/>
    </row>
    <row r="21" spans="1:12" s="15" customFormat="1" x14ac:dyDescent="0.25">
      <c r="A21" s="11" t="s">
        <v>37</v>
      </c>
      <c r="B21" s="11" t="s">
        <v>6</v>
      </c>
      <c r="C21" s="79">
        <f>'A. Eelarve'!C20</f>
        <v>240840</v>
      </c>
      <c r="D21" s="79">
        <f>SUM(E21:H21)</f>
        <v>80887.850000000006</v>
      </c>
      <c r="E21" s="79">
        <f>'C1. Tööjõukulud'!G55</f>
        <v>28297.8</v>
      </c>
      <c r="F21" s="79">
        <f>'C1. Tööjõukulud'!G104</f>
        <v>27358.28</v>
      </c>
      <c r="G21" s="79">
        <f>'C1. Tööjõukulud'!G153</f>
        <v>25231.770000000008</v>
      </c>
      <c r="H21" s="79">
        <f>'C1. Tööjõukulud'!G171</f>
        <v>0</v>
      </c>
      <c r="I21" s="79">
        <f t="shared" ref="I21:I27" si="2">IFERROR(ROUND(D21/C21*100,2),0)</f>
        <v>33.590000000000003</v>
      </c>
      <c r="L21"/>
    </row>
    <row r="22" spans="1:12" x14ac:dyDescent="0.25">
      <c r="A22" s="11" t="s">
        <v>7</v>
      </c>
      <c r="B22" s="103" t="s">
        <v>99</v>
      </c>
      <c r="C22" s="79">
        <v>67800</v>
      </c>
      <c r="D22" s="79">
        <f t="shared" ref="D22:D24" si="3">SUM(E22:H22)</f>
        <v>212.45</v>
      </c>
      <c r="E22" s="79">
        <f>'C2. Sõidu- ja lähetuskulud'!G7</f>
        <v>0</v>
      </c>
      <c r="F22" s="79">
        <f>'C2. Sõidu- ja lähetuskulud'!G11</f>
        <v>212.45</v>
      </c>
      <c r="G22" s="79">
        <f>'C2. Sõidu- ja lähetuskulud'!G29</f>
        <v>0</v>
      </c>
      <c r="H22" s="79">
        <f>'C2. Sõidu- ja lähetuskulud'!G47</f>
        <v>0</v>
      </c>
      <c r="I22" s="79">
        <f t="shared" si="2"/>
        <v>0.31</v>
      </c>
      <c r="L22"/>
    </row>
    <row r="23" spans="1:12" s="22" customFormat="1" x14ac:dyDescent="0.25">
      <c r="A23" s="11" t="s">
        <v>9</v>
      </c>
      <c r="B23" s="12" t="s">
        <v>79</v>
      </c>
      <c r="C23" s="79">
        <f>'A. Eelarve'!C22</f>
        <v>0</v>
      </c>
      <c r="D23" s="79">
        <f t="shared" si="3"/>
        <v>0</v>
      </c>
      <c r="E23" s="79">
        <f>'C3. Seadmed, kinnisvara'!G23</f>
        <v>0</v>
      </c>
      <c r="F23" s="79">
        <f>'C3. Seadmed, kinnisvara'!G41</f>
        <v>0</v>
      </c>
      <c r="G23" s="79">
        <f>'C3. Seadmed, kinnisvara'!G59</f>
        <v>0</v>
      </c>
      <c r="H23" s="79">
        <f>'C3. Seadmed, kinnisvara'!G77</f>
        <v>0</v>
      </c>
      <c r="I23" s="79">
        <f t="shared" si="2"/>
        <v>0</v>
      </c>
    </row>
    <row r="24" spans="1:12" s="22" customFormat="1" x14ac:dyDescent="0.25">
      <c r="A24" s="11" t="s">
        <v>53</v>
      </c>
      <c r="B24" s="12" t="s">
        <v>81</v>
      </c>
      <c r="C24" s="79">
        <f>'A. Eelarve'!C23</f>
        <v>0</v>
      </c>
      <c r="D24" s="79">
        <f t="shared" si="3"/>
        <v>0</v>
      </c>
      <c r="E24" s="79">
        <f>'C4. Muud otsesed kulud'!G23</f>
        <v>0</v>
      </c>
      <c r="F24" s="79">
        <f>'C4. Muud otsesed kulud'!G41</f>
        <v>0</v>
      </c>
      <c r="G24" s="79">
        <f>'C4. Muud otsesed kulud'!G59</f>
        <v>0</v>
      </c>
      <c r="H24" s="79">
        <f>'C4. Muud otsesed kulud'!G77</f>
        <v>0</v>
      </c>
      <c r="I24" s="79">
        <f t="shared" si="2"/>
        <v>0</v>
      </c>
    </row>
    <row r="25" spans="1:12" x14ac:dyDescent="0.25">
      <c r="A25" s="13"/>
      <c r="B25" s="14" t="s">
        <v>43</v>
      </c>
      <c r="C25" s="80">
        <f t="shared" ref="C25:H25" si="4">SUM(C21:C24)</f>
        <v>308640</v>
      </c>
      <c r="D25" s="80">
        <f>SUM(D21:D24)</f>
        <v>81100.3</v>
      </c>
      <c r="E25" s="80">
        <f>SUM(E21:E24)</f>
        <v>28297.8</v>
      </c>
      <c r="F25" s="80">
        <f t="shared" si="4"/>
        <v>27570.73</v>
      </c>
      <c r="G25" s="80">
        <f t="shared" si="4"/>
        <v>25231.770000000008</v>
      </c>
      <c r="H25" s="80">
        <f t="shared" si="4"/>
        <v>0</v>
      </c>
      <c r="I25" s="80">
        <f t="shared" si="2"/>
        <v>26.28</v>
      </c>
    </row>
    <row r="26" spans="1:12" x14ac:dyDescent="0.25">
      <c r="A26" s="13"/>
      <c r="B26" s="14" t="s">
        <v>13</v>
      </c>
      <c r="C26" s="80">
        <f>'A. Eelarve'!C25</f>
        <v>0</v>
      </c>
      <c r="D26" s="80">
        <f>SUM(E26,F26)</f>
        <v>0</v>
      </c>
      <c r="E26" s="81">
        <v>0</v>
      </c>
      <c r="F26" s="81">
        <v>0</v>
      </c>
      <c r="G26" s="81">
        <v>0</v>
      </c>
      <c r="H26" s="81">
        <v>0</v>
      </c>
      <c r="I26" s="80">
        <f t="shared" si="2"/>
        <v>0</v>
      </c>
    </row>
    <row r="27" spans="1:12" x14ac:dyDescent="0.25">
      <c r="A27" s="10"/>
      <c r="B27" s="11" t="s">
        <v>11</v>
      </c>
      <c r="C27" s="79">
        <f>SUM(C25:C26)</f>
        <v>308640</v>
      </c>
      <c r="D27" s="79">
        <f>SUM(D25:D26)</f>
        <v>81100.3</v>
      </c>
      <c r="E27" s="79">
        <f t="shared" ref="E27:F27" si="5">SUM(E25:E26)</f>
        <v>28297.8</v>
      </c>
      <c r="F27" s="79">
        <f t="shared" si="5"/>
        <v>27570.73</v>
      </c>
      <c r="G27" s="79">
        <f t="shared" ref="G27:H27" si="6">SUM(G25:G26)</f>
        <v>25231.770000000008</v>
      </c>
      <c r="H27" s="79">
        <f t="shared" si="6"/>
        <v>0</v>
      </c>
      <c r="I27" s="79">
        <f t="shared" si="2"/>
        <v>26.28</v>
      </c>
    </row>
    <row r="28" spans="1:12" x14ac:dyDescent="0.25">
      <c r="A28" s="22"/>
      <c r="B28" s="22"/>
      <c r="C28" s="22"/>
    </row>
    <row r="29" spans="1:12" x14ac:dyDescent="0.25">
      <c r="A29" s="19" t="s">
        <v>85</v>
      </c>
      <c r="B29" s="17"/>
      <c r="C29" s="16"/>
    </row>
    <row r="30" spans="1:12" ht="47.25" x14ac:dyDescent="0.25">
      <c r="A30" s="20"/>
      <c r="B30" s="68" t="s">
        <v>69</v>
      </c>
      <c r="C30" s="67" t="s">
        <v>68</v>
      </c>
      <c r="D30" s="26" t="s">
        <v>139</v>
      </c>
      <c r="E30" s="6" t="s">
        <v>140</v>
      </c>
      <c r="F30" s="6" t="s">
        <v>141</v>
      </c>
      <c r="G30" s="6" t="s">
        <v>142</v>
      </c>
    </row>
    <row r="31" spans="1:12" x14ac:dyDescent="0.25">
      <c r="A31" s="18" t="s">
        <v>26</v>
      </c>
      <c r="B31" s="82">
        <f>'A. Eelarve'!B30</f>
        <v>250440</v>
      </c>
      <c r="C31" s="83">
        <f>D31+E31+F31</f>
        <v>81100.3</v>
      </c>
      <c r="D31" s="75">
        <v>28297.8</v>
      </c>
      <c r="E31" s="75">
        <f>F27</f>
        <v>27570.73</v>
      </c>
      <c r="F31" s="75">
        <f>G27</f>
        <v>25231.770000000008</v>
      </c>
      <c r="G31" s="75">
        <f>H27</f>
        <v>0</v>
      </c>
    </row>
    <row r="32" spans="1:12" x14ac:dyDescent="0.25">
      <c r="A32" s="18" t="s">
        <v>27</v>
      </c>
      <c r="B32" s="82">
        <f>'A. Eelarve'!B31</f>
        <v>0</v>
      </c>
      <c r="C32" s="83">
        <f>D32+E32</f>
        <v>0</v>
      </c>
      <c r="D32" s="75">
        <v>0</v>
      </c>
      <c r="E32" s="75">
        <v>0</v>
      </c>
      <c r="F32" s="75">
        <v>0</v>
      </c>
      <c r="G32" s="75">
        <v>0</v>
      </c>
    </row>
    <row r="33" spans="1:8" x14ac:dyDescent="0.25">
      <c r="A33" s="18" t="s">
        <v>28</v>
      </c>
      <c r="B33" s="82">
        <f>'A. Eelarve'!B32</f>
        <v>0</v>
      </c>
      <c r="C33" s="83">
        <f>D33+E33</f>
        <v>0</v>
      </c>
      <c r="D33" s="75">
        <v>0</v>
      </c>
      <c r="E33" s="75">
        <v>0</v>
      </c>
      <c r="F33" s="75">
        <v>0</v>
      </c>
      <c r="G33" s="75">
        <v>0</v>
      </c>
    </row>
    <row r="34" spans="1:8" x14ac:dyDescent="0.25">
      <c r="A34" s="11" t="s">
        <v>19</v>
      </c>
      <c r="B34" s="84">
        <f t="shared" ref="B34:G34" si="7">SUM(B31:B33)</f>
        <v>250440</v>
      </c>
      <c r="C34" s="79">
        <f>SUM(C31:C33)</f>
        <v>81100.3</v>
      </c>
      <c r="D34" s="79">
        <f t="shared" si="7"/>
        <v>28297.8</v>
      </c>
      <c r="E34" s="79">
        <f t="shared" si="7"/>
        <v>27570.73</v>
      </c>
      <c r="F34" s="79">
        <f t="shared" si="7"/>
        <v>25231.770000000008</v>
      </c>
      <c r="G34" s="79">
        <f t="shared" si="7"/>
        <v>0</v>
      </c>
    </row>
    <row r="36" spans="1:8" s="22" customFormat="1" x14ac:dyDescent="0.25">
      <c r="A36" s="19" t="s">
        <v>100</v>
      </c>
      <c r="B36" s="21"/>
      <c r="C36" s="16"/>
    </row>
    <row r="37" spans="1:8" s="22" customFormat="1" ht="47.25" x14ac:dyDescent="0.25">
      <c r="A37" s="20"/>
      <c r="B37" s="68" t="s">
        <v>69</v>
      </c>
      <c r="C37" s="67" t="s">
        <v>68</v>
      </c>
      <c r="D37" s="26" t="s">
        <v>139</v>
      </c>
      <c r="E37" s="6" t="s">
        <v>140</v>
      </c>
      <c r="F37" s="6" t="s">
        <v>141</v>
      </c>
      <c r="G37" s="6" t="s">
        <v>142</v>
      </c>
    </row>
    <row r="38" spans="1:8" s="22" customFormat="1" x14ac:dyDescent="0.25">
      <c r="A38" s="24" t="s">
        <v>145</v>
      </c>
      <c r="B38" s="82">
        <f>'A. Eelarve'!B37</f>
        <v>250440</v>
      </c>
      <c r="C38" s="83">
        <f>D38+E38+F38</f>
        <v>81100.3</v>
      </c>
      <c r="D38" s="75">
        <v>28297.8</v>
      </c>
      <c r="E38" s="75">
        <f>F27</f>
        <v>27570.73</v>
      </c>
      <c r="F38" s="75">
        <f>G27</f>
        <v>25231.770000000008</v>
      </c>
      <c r="G38" s="75">
        <f>H27</f>
        <v>0</v>
      </c>
    </row>
    <row r="39" spans="1:8" x14ac:dyDescent="0.25">
      <c r="A39" s="11" t="s">
        <v>19</v>
      </c>
      <c r="B39" s="84">
        <f t="shared" ref="B39:G39" si="8">SUM(B38:B38)</f>
        <v>250440</v>
      </c>
      <c r="C39" s="79">
        <f t="shared" si="8"/>
        <v>81100.3</v>
      </c>
      <c r="D39" s="79">
        <f t="shared" si="8"/>
        <v>28297.8</v>
      </c>
      <c r="E39" s="79">
        <f t="shared" si="8"/>
        <v>27570.73</v>
      </c>
      <c r="F39" s="79">
        <f t="shared" si="8"/>
        <v>25231.770000000008</v>
      </c>
      <c r="G39" s="79">
        <f t="shared" si="8"/>
        <v>0</v>
      </c>
    </row>
    <row r="40" spans="1:8" s="22" customFormat="1" x14ac:dyDescent="0.25">
      <c r="A40" s="91"/>
      <c r="B40" s="92"/>
      <c r="C40" s="93"/>
      <c r="D40"/>
      <c r="E40"/>
      <c r="G40" s="16"/>
    </row>
    <row r="41" spans="1:8" x14ac:dyDescent="0.25">
      <c r="A41" s="21" t="s">
        <v>101</v>
      </c>
    </row>
    <row r="42" spans="1:8" x14ac:dyDescent="0.25">
      <c r="A42" s="176" t="s">
        <v>75</v>
      </c>
      <c r="B42" s="177"/>
      <c r="C42" s="69" t="s">
        <v>74</v>
      </c>
      <c r="D42" s="69" t="s">
        <v>47</v>
      </c>
      <c r="E42"/>
      <c r="F42"/>
      <c r="G42" s="16"/>
      <c r="H42" s="16"/>
    </row>
    <row r="43" spans="1:8" ht="47.25" x14ac:dyDescent="0.25">
      <c r="A43" s="23">
        <v>1</v>
      </c>
      <c r="B43" s="2" t="s">
        <v>20</v>
      </c>
      <c r="C43" s="70" t="s">
        <v>72</v>
      </c>
      <c r="D43" s="37"/>
      <c r="E43"/>
      <c r="F43"/>
      <c r="G43" s="16"/>
      <c r="H43" s="16"/>
    </row>
    <row r="44" spans="1:8" x14ac:dyDescent="0.25">
      <c r="A44" s="23">
        <v>2</v>
      </c>
      <c r="B44" s="24" t="s">
        <v>21</v>
      </c>
      <c r="C44" s="70" t="s">
        <v>72</v>
      </c>
      <c r="D44" s="37"/>
      <c r="E44"/>
      <c r="F44"/>
      <c r="G44" s="16"/>
      <c r="H44" s="16"/>
    </row>
    <row r="45" spans="1:8" ht="47.25" x14ac:dyDescent="0.25">
      <c r="A45" s="23">
        <v>3</v>
      </c>
      <c r="B45" s="2" t="s">
        <v>22</v>
      </c>
      <c r="C45" s="70" t="s">
        <v>73</v>
      </c>
      <c r="D45" s="37"/>
      <c r="E45"/>
      <c r="F45"/>
      <c r="G45" s="16"/>
      <c r="H45" s="16"/>
    </row>
    <row r="46" spans="1:8" ht="47.25" x14ac:dyDescent="0.25">
      <c r="A46" s="23">
        <v>4</v>
      </c>
      <c r="B46" s="2" t="s">
        <v>23</v>
      </c>
      <c r="C46" s="70" t="s">
        <v>72</v>
      </c>
      <c r="D46" s="37"/>
      <c r="E46"/>
      <c r="F46"/>
      <c r="G46" s="16"/>
      <c r="H46" s="16"/>
    </row>
  </sheetData>
  <sheetProtection selectLockedCells="1"/>
  <dataConsolidate/>
  <mergeCells count="10">
    <mergeCell ref="G19:G20"/>
    <mergeCell ref="H19:H20"/>
    <mergeCell ref="F19:F20"/>
    <mergeCell ref="A19:A20"/>
    <mergeCell ref="B19:B20"/>
    <mergeCell ref="A42:B42"/>
    <mergeCell ref="A8:B8"/>
    <mergeCell ref="A15:B15"/>
    <mergeCell ref="C19:C20"/>
    <mergeCell ref="E19:E20"/>
  </mergeCells>
  <conditionalFormatting sqref="D21:D24">
    <cfRule type="colorScale" priority="80">
      <colorScale>
        <cfvo type="num" val="0"/>
        <cfvo type="num" val="&quot;C11*1,1&quot;"/>
        <color rgb="FFFF7128"/>
        <color theme="5"/>
      </colorScale>
    </cfRule>
    <cfRule type="cellIs" dxfId="30" priority="82" stopIfTrue="1" operator="greaterThan">
      <formula>"C11*110%"</formula>
    </cfRule>
    <cfRule type="cellIs" dxfId="29" priority="83" stopIfTrue="1" operator="greaterThan">
      <formula>C21*1.1</formula>
    </cfRule>
    <cfRule type="cellIs" dxfId="28" priority="84" stopIfTrue="1" operator="greaterThan">
      <formula>C21*1.1</formula>
    </cfRule>
    <cfRule type="cellIs" dxfId="27" priority="85" stopIfTrue="1" operator="greaterThan">
      <formula>"F11*1,1"</formula>
    </cfRule>
  </conditionalFormatting>
  <conditionalFormatting sqref="I15">
    <cfRule type="cellIs" dxfId="26" priority="48" operator="equal">
      <formula>0</formula>
    </cfRule>
    <cfRule type="cellIs" dxfId="25" priority="66" operator="lessThan">
      <formula>100</formula>
    </cfRule>
    <cfRule type="cellIs" dxfId="24" priority="67" operator="greaterThan">
      <formula>100</formula>
    </cfRule>
  </conditionalFormatting>
  <conditionalFormatting sqref="E34">
    <cfRule type="cellIs" dxfId="23" priority="61" operator="equal">
      <formula>0</formula>
    </cfRule>
    <cfRule type="cellIs" dxfId="22" priority="62" operator="notEqual">
      <formula>$F$27</formula>
    </cfRule>
  </conditionalFormatting>
  <conditionalFormatting sqref="D34">
    <cfRule type="cellIs" dxfId="21" priority="59" operator="equal">
      <formula>0</formula>
    </cfRule>
    <cfRule type="cellIs" dxfId="20" priority="60" operator="notEqual">
      <formula>$E$27</formula>
    </cfRule>
  </conditionalFormatting>
  <conditionalFormatting sqref="I21 I23:I24">
    <cfRule type="cellIs" dxfId="19" priority="58" operator="greaterThan">
      <formula>110</formula>
    </cfRule>
  </conditionalFormatting>
  <conditionalFormatting sqref="I27">
    <cfRule type="cellIs" dxfId="18" priority="52" operator="greaterThan">
      <formula>100</formula>
    </cfRule>
  </conditionalFormatting>
  <conditionalFormatting sqref="I26">
    <cfRule type="cellIs" dxfId="17" priority="49" operator="greaterThan">
      <formula>100</formula>
    </cfRule>
  </conditionalFormatting>
  <conditionalFormatting sqref="I22">
    <cfRule type="cellIs" dxfId="16" priority="47" operator="greaterThan">
      <formula>110</formula>
    </cfRule>
  </conditionalFormatting>
  <conditionalFormatting sqref="D26">
    <cfRule type="colorScale" priority="20">
      <colorScale>
        <cfvo type="num" val="0"/>
        <cfvo type="num" val="&quot;C11*1,1&quot;"/>
        <color rgb="FFFF7128"/>
        <color theme="5"/>
      </colorScale>
    </cfRule>
    <cfRule type="cellIs" dxfId="15" priority="21" stopIfTrue="1" operator="greaterThan">
      <formula>"C11*110%"</formula>
    </cfRule>
    <cfRule type="cellIs" dxfId="14" priority="22" stopIfTrue="1" operator="greaterThan">
      <formula>C26*1.1</formula>
    </cfRule>
    <cfRule type="cellIs" dxfId="13" priority="23" stopIfTrue="1" operator="greaterThan">
      <formula>C26*1.1</formula>
    </cfRule>
    <cfRule type="cellIs" dxfId="12" priority="24" stopIfTrue="1" operator="greaterThan">
      <formula>"F11*1,1"</formula>
    </cfRule>
  </conditionalFormatting>
  <conditionalFormatting sqref="D27">
    <cfRule type="colorScale" priority="15">
      <colorScale>
        <cfvo type="num" val="0"/>
        <cfvo type="num" val="&quot;C11*1,1&quot;"/>
        <color rgb="FFFF7128"/>
        <color theme="5"/>
      </colorScale>
    </cfRule>
    <cfRule type="cellIs" dxfId="11" priority="16" stopIfTrue="1" operator="greaterThan">
      <formula>"C11*110%"</formula>
    </cfRule>
    <cfRule type="cellIs" dxfId="10" priority="17" stopIfTrue="1" operator="greaterThan">
      <formula>C27*1.1</formula>
    </cfRule>
    <cfRule type="cellIs" dxfId="9" priority="18" stopIfTrue="1" operator="greaterThan">
      <formula>C27*1.1</formula>
    </cfRule>
    <cfRule type="cellIs" dxfId="8" priority="19" stopIfTrue="1" operator="greaterThan">
      <formula>"F11*1,1"</formula>
    </cfRule>
  </conditionalFormatting>
  <conditionalFormatting sqref="E39">
    <cfRule type="cellIs" dxfId="7" priority="13" operator="equal">
      <formula>0</formula>
    </cfRule>
    <cfRule type="cellIs" dxfId="6" priority="14" operator="notEqual">
      <formula>$F$27</formula>
    </cfRule>
  </conditionalFormatting>
  <conditionalFormatting sqref="D39">
    <cfRule type="cellIs" dxfId="5" priority="11" operator="equal">
      <formula>0</formula>
    </cfRule>
    <cfRule type="cellIs" dxfId="4" priority="12" operator="notEqual">
      <formula>$E$27</formula>
    </cfRule>
  </conditionalFormatting>
  <conditionalFormatting sqref="G34">
    <cfRule type="cellIs" dxfId="3" priority="9" operator="equal">
      <formula>0</formula>
    </cfRule>
    <cfRule type="cellIs" dxfId="2" priority="10" operator="notEqual">
      <formula>$F$27</formula>
    </cfRule>
  </conditionalFormatting>
  <conditionalFormatting sqref="G39">
    <cfRule type="cellIs" dxfId="1" priority="7" operator="equal">
      <formula>0</formula>
    </cfRule>
    <cfRule type="cellIs" dxfId="0" priority="8" operator="notEqual">
      <formula>$F$27</formula>
    </cfRule>
  </conditionalFormatting>
  <dataValidations xWindow="399" yWindow="519" count="12">
    <dataValidation type="decimal" operator="lessThanOrEqual" showInputMessage="1" showErrorMessage="1" error="Kaudsed kulud tohivad otsestest kuludest moodustada kuni 7%." promptTitle="Tähelepanu!" prompt="Kaudsed kulud moodustavad otsestest kuludest kuni 7%." sqref="D26">
      <formula1>#REF!*0.07</formula1>
    </dataValidation>
    <dataValidation type="decimal" errorStyle="warning" operator="lessThanOrEqual" allowBlank="1" showInputMessage="1" showErrorMessage="1" errorTitle="Tähelepanu!" error="Kaudsed kulud tohivad otsestest kuludest moodustada kuni 7%." promptTitle="Tähelepanu!" prompt="Kaudsed kulud moodustavad otsestest kuludest kuni 7%." sqref="E26:H26">
      <formula1>E25*0.07</formula1>
    </dataValidation>
    <dataValidation errorStyle="warning" operator="equal" allowBlank="1" showInputMessage="1" showErrorMessage="1" promptTitle="Tähelepanu!" prompt="Tööjõukulud peavad võrduma töölehel &quot;Tööjõukulud&quot; saadud summaga." sqref="D21:D24"/>
    <dataValidation type="decimal" operator="equal" allowBlank="1" showInputMessage="1" showErrorMessage="1" sqref="C15">
      <formula1>C67</formula1>
    </dataValidation>
    <dataValidation type="decimal" operator="equal" allowBlank="1" showInputMessage="1" showErrorMessage="1" errorTitle="Tähelepanu!" error="Tervik peab olema 100%" promptTitle="Tähelepanu!" prompt="Osakaalude summa peab olema 100%" sqref="I15">
      <formula1>100</formula1>
    </dataValidation>
    <dataValidation type="decimal" allowBlank="1" showInputMessage="1" showErrorMessage="1" errorTitle="Tähelepanu!" error="AMIF toetuse osakaal ei saa olla suurem kui 75%" promptTitle="Tähelepanu!" prompt="AMIF toetuse osakaal ei saa olla suurem kui 75%" sqref="I10:I14">
      <formula1>0</formula1>
      <formula2>75</formula2>
    </dataValidation>
    <dataValidation operator="equal" allowBlank="1" showErrorMessage="1" promptTitle="Tähelepanu!" prompt="AMIF tulu peab võrduma AMIF kuluga." sqref="B9"/>
    <dataValidation type="decimal" errorStyle="warning" operator="equal" allowBlank="1" showInputMessage="1" showErrorMessage="1" errorTitle="Tähelepanu!" error="Aruandlusperioodi meetmete kogukulu peab olema võrdne projekti aruandlusperioodi kogukuludega." promptTitle="Tähelepanu!" prompt="Aruandlusperioodi meetmete kogukulu peab olema võrdne projekti aruandlusperioodi kogukuludega." sqref="D34">
      <formula1>E27</formula1>
    </dataValidation>
    <dataValidation allowBlank="1" showInputMessage="1" showErrorMessage="1" promptTitle="Tähelepanu!" prompt="Aruandlusperioodi meetmete kogukulu peab olema võrdne projekti aruandlusperioodi kogukuludega." sqref="E39:G39 E34:G34"/>
    <dataValidation allowBlank="1" showInputMessage="1" showErrorMessage="1" promptTitle="Tähelepanu!" prompt="Kulud meetmete lõikes kokku peab olema võrdne projekti kulud kokku." sqref="C34 C39:C40"/>
    <dataValidation type="list" allowBlank="1" showInputMessage="1" showErrorMessage="1" errorTitle="Tähelepanu!" error="Vali sobiv vastus" promptTitle="Tähelepanu!" prompt="Vali sobiv vastus" sqref="C43:C46">
      <formula1>Kinnituskiri</formula1>
    </dataValidation>
    <dataValidation type="decimal" errorStyle="warning" operator="equal" allowBlank="1" showInputMessage="1" showErrorMessage="1" errorTitle="Tähelepanu!" error="Aruandlusperioodi meetmete kogukulu peab olema võrdne projekti aruandlusperioodi kogukuludega." promptTitle="Tähelepanu!" prompt="Aruandlusperioodi meetmete kogukulu peab olema võrdne projekti aruandlusperioodi kogukuludega." sqref="D39">
      <formula1>E33</formula1>
    </dataValidation>
  </dataValidations>
  <pageMargins left="0.7" right="0.7" top="0.75" bottom="0.75" header="0.3" footer="0.3"/>
  <pageSetup paperSize="9"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172"/>
  <sheetViews>
    <sheetView topLeftCell="A148" workbookViewId="0">
      <selection activeCell="O95" sqref="O95"/>
    </sheetView>
  </sheetViews>
  <sheetFormatPr defaultColWidth="9.140625" defaultRowHeight="15.75" outlineLevelRow="1" x14ac:dyDescent="0.25"/>
  <cols>
    <col min="1" max="1" width="9.5703125" style="22" bestFit="1" customWidth="1"/>
    <col min="2" max="2" width="22.5703125" style="22" customWidth="1"/>
    <col min="3" max="3" width="17.42578125" style="22" customWidth="1"/>
    <col min="4" max="4" width="13.42578125" style="16" customWidth="1"/>
    <col min="5" max="5" width="13.7109375" style="16" customWidth="1"/>
    <col min="6" max="6" width="28.7109375" style="22" customWidth="1"/>
    <col min="7" max="7" width="14.7109375" style="22" customWidth="1"/>
    <col min="8" max="16384" width="9.140625" style="22"/>
  </cols>
  <sheetData>
    <row r="1" spans="1:7" x14ac:dyDescent="0.25">
      <c r="A1" s="3" t="s">
        <v>70</v>
      </c>
      <c r="B1" s="3"/>
    </row>
    <row r="2" spans="1:7" x14ac:dyDescent="0.25">
      <c r="A2" s="3"/>
      <c r="B2" s="3"/>
    </row>
    <row r="3" spans="1:7" x14ac:dyDescent="0.25">
      <c r="A3" s="100"/>
    </row>
    <row r="4" spans="1:7" x14ac:dyDescent="0.25">
      <c r="A4" s="20"/>
      <c r="B4" s="187" t="s">
        <v>10</v>
      </c>
      <c r="C4" s="187"/>
      <c r="D4" s="187"/>
      <c r="E4" s="187"/>
      <c r="F4" s="187"/>
      <c r="G4" s="188" t="s">
        <v>15</v>
      </c>
    </row>
    <row r="5" spans="1:7" x14ac:dyDescent="0.25">
      <c r="A5" s="183" t="s">
        <v>1</v>
      </c>
      <c r="B5" s="189" t="s">
        <v>76</v>
      </c>
      <c r="C5" s="190"/>
      <c r="D5" s="190"/>
      <c r="E5" s="190"/>
      <c r="F5" s="191"/>
      <c r="G5" s="188"/>
    </row>
    <row r="6" spans="1:7" ht="37.5" customHeight="1" x14ac:dyDescent="0.25">
      <c r="A6" s="184"/>
      <c r="B6" s="6" t="s">
        <v>48</v>
      </c>
      <c r="C6" s="6" t="s">
        <v>49</v>
      </c>
      <c r="D6" s="6" t="s">
        <v>50</v>
      </c>
      <c r="E6" s="6" t="s">
        <v>51</v>
      </c>
      <c r="F6" s="6" t="s">
        <v>52</v>
      </c>
      <c r="G6" s="188"/>
    </row>
    <row r="7" spans="1:7" s="128" customFormat="1" ht="25.5" hidden="1" customHeight="1" outlineLevel="1" x14ac:dyDescent="0.25">
      <c r="A7" s="123" t="s">
        <v>37</v>
      </c>
      <c r="B7" s="126" t="s">
        <v>161</v>
      </c>
      <c r="C7" s="123" t="s">
        <v>162</v>
      </c>
      <c r="D7" s="127" t="s">
        <v>165</v>
      </c>
      <c r="E7" s="124">
        <v>43496</v>
      </c>
      <c r="F7" s="123" t="s">
        <v>163</v>
      </c>
      <c r="G7" s="125">
        <v>1388.16</v>
      </c>
    </row>
    <row r="8" spans="1:7" s="128" customFormat="1" ht="45" hidden="1" outlineLevel="1" x14ac:dyDescent="0.25">
      <c r="A8" s="123" t="s">
        <v>7</v>
      </c>
      <c r="B8" s="126" t="s">
        <v>161</v>
      </c>
      <c r="C8" s="123" t="s">
        <v>162</v>
      </c>
      <c r="D8" s="127" t="s">
        <v>165</v>
      </c>
      <c r="E8" s="124">
        <v>43496</v>
      </c>
      <c r="F8" s="126" t="s">
        <v>164</v>
      </c>
      <c r="G8" s="125">
        <v>411.84</v>
      </c>
    </row>
    <row r="9" spans="1:7" s="128" customFormat="1" ht="30" hidden="1" outlineLevel="1" x14ac:dyDescent="0.25">
      <c r="A9" s="123" t="s">
        <v>9</v>
      </c>
      <c r="B9" s="126" t="s">
        <v>161</v>
      </c>
      <c r="C9" s="123" t="s">
        <v>162</v>
      </c>
      <c r="D9" s="127" t="s">
        <v>165</v>
      </c>
      <c r="E9" s="124">
        <v>43496</v>
      </c>
      <c r="F9" s="123" t="s">
        <v>166</v>
      </c>
      <c r="G9" s="125">
        <v>594</v>
      </c>
    </row>
    <row r="10" spans="1:7" s="128" customFormat="1" ht="30" hidden="1" outlineLevel="1" x14ac:dyDescent="0.25">
      <c r="A10" s="123" t="s">
        <v>53</v>
      </c>
      <c r="B10" s="126" t="s">
        <v>161</v>
      </c>
      <c r="C10" s="123" t="s">
        <v>162</v>
      </c>
      <c r="D10" s="127" t="s">
        <v>165</v>
      </c>
      <c r="E10" s="124">
        <v>43496</v>
      </c>
      <c r="F10" s="123" t="s">
        <v>167</v>
      </c>
      <c r="G10" s="125">
        <v>14.4</v>
      </c>
    </row>
    <row r="11" spans="1:7" s="128" customFormat="1" ht="30" hidden="1" outlineLevel="1" x14ac:dyDescent="0.25">
      <c r="A11" s="123" t="s">
        <v>168</v>
      </c>
      <c r="B11" s="126" t="s">
        <v>161</v>
      </c>
      <c r="C11" s="123" t="s">
        <v>162</v>
      </c>
      <c r="D11" s="127" t="s">
        <v>165</v>
      </c>
      <c r="E11" s="124">
        <v>43496</v>
      </c>
      <c r="F11" s="123" t="s">
        <v>172</v>
      </c>
      <c r="G11" s="125">
        <v>1421.49</v>
      </c>
    </row>
    <row r="12" spans="1:7" s="128" customFormat="1" ht="45" hidden="1" outlineLevel="1" x14ac:dyDescent="0.25">
      <c r="A12" s="123" t="s">
        <v>169</v>
      </c>
      <c r="B12" s="126" t="s">
        <v>161</v>
      </c>
      <c r="C12" s="123" t="s">
        <v>162</v>
      </c>
      <c r="D12" s="127" t="s">
        <v>165</v>
      </c>
      <c r="E12" s="124">
        <v>43496</v>
      </c>
      <c r="F12" s="126" t="s">
        <v>164</v>
      </c>
      <c r="G12" s="125">
        <v>378.51</v>
      </c>
    </row>
    <row r="13" spans="1:7" s="128" customFormat="1" ht="30" hidden="1" outlineLevel="1" x14ac:dyDescent="0.25">
      <c r="A13" s="123" t="s">
        <v>170</v>
      </c>
      <c r="B13" s="126" t="s">
        <v>161</v>
      </c>
      <c r="C13" s="123" t="s">
        <v>162</v>
      </c>
      <c r="D13" s="127" t="s">
        <v>165</v>
      </c>
      <c r="E13" s="124">
        <v>43496</v>
      </c>
      <c r="F13" s="123" t="s">
        <v>166</v>
      </c>
      <c r="G13" s="125">
        <v>594</v>
      </c>
    </row>
    <row r="14" spans="1:7" s="128" customFormat="1" ht="30" hidden="1" outlineLevel="1" x14ac:dyDescent="0.25">
      <c r="A14" s="123" t="s">
        <v>171</v>
      </c>
      <c r="B14" s="126" t="s">
        <v>161</v>
      </c>
      <c r="C14" s="123" t="s">
        <v>162</v>
      </c>
      <c r="D14" s="127" t="s">
        <v>165</v>
      </c>
      <c r="E14" s="124">
        <v>43496</v>
      </c>
      <c r="F14" s="123" t="s">
        <v>167</v>
      </c>
      <c r="G14" s="125">
        <v>14.4</v>
      </c>
    </row>
    <row r="15" spans="1:7" s="128" customFormat="1" ht="30" hidden="1" outlineLevel="1" x14ac:dyDescent="0.25">
      <c r="A15" s="123" t="s">
        <v>178</v>
      </c>
      <c r="B15" s="126" t="s">
        <v>161</v>
      </c>
      <c r="C15" s="123" t="s">
        <v>162</v>
      </c>
      <c r="D15" s="127" t="s">
        <v>173</v>
      </c>
      <c r="E15" s="124">
        <v>43524</v>
      </c>
      <c r="F15" s="123" t="s">
        <v>163</v>
      </c>
      <c r="G15" s="125">
        <v>1388.16</v>
      </c>
    </row>
    <row r="16" spans="1:7" s="128" customFormat="1" ht="45" hidden="1" outlineLevel="1" x14ac:dyDescent="0.25">
      <c r="A16" s="123" t="s">
        <v>179</v>
      </c>
      <c r="B16" s="126" t="s">
        <v>161</v>
      </c>
      <c r="C16" s="123" t="s">
        <v>162</v>
      </c>
      <c r="D16" s="127" t="s">
        <v>173</v>
      </c>
      <c r="E16" s="124">
        <v>43524</v>
      </c>
      <c r="F16" s="126" t="s">
        <v>164</v>
      </c>
      <c r="G16" s="125">
        <v>411.84</v>
      </c>
    </row>
    <row r="17" spans="1:7" s="128" customFormat="1" ht="30" hidden="1" outlineLevel="1" x14ac:dyDescent="0.25">
      <c r="A17" s="123" t="s">
        <v>180</v>
      </c>
      <c r="B17" s="126" t="s">
        <v>161</v>
      </c>
      <c r="C17" s="123" t="s">
        <v>162</v>
      </c>
      <c r="D17" s="127" t="s">
        <v>173</v>
      </c>
      <c r="E17" s="124">
        <v>43524</v>
      </c>
      <c r="F17" s="123" t="s">
        <v>166</v>
      </c>
      <c r="G17" s="125">
        <v>594</v>
      </c>
    </row>
    <row r="18" spans="1:7" s="128" customFormat="1" ht="30" hidden="1" outlineLevel="1" x14ac:dyDescent="0.25">
      <c r="A18" s="123" t="s">
        <v>181</v>
      </c>
      <c r="B18" s="126" t="s">
        <v>161</v>
      </c>
      <c r="C18" s="123" t="s">
        <v>162</v>
      </c>
      <c r="D18" s="127" t="s">
        <v>173</v>
      </c>
      <c r="E18" s="124">
        <v>43524</v>
      </c>
      <c r="F18" s="123" t="s">
        <v>167</v>
      </c>
      <c r="G18" s="125">
        <v>14.4</v>
      </c>
    </row>
    <row r="19" spans="1:7" s="128" customFormat="1" ht="30" hidden="1" outlineLevel="1" x14ac:dyDescent="0.25">
      <c r="A19" s="123" t="s">
        <v>182</v>
      </c>
      <c r="B19" s="126" t="s">
        <v>161</v>
      </c>
      <c r="C19" s="123" t="s">
        <v>162</v>
      </c>
      <c r="D19" s="127" t="s">
        <v>173</v>
      </c>
      <c r="E19" s="124">
        <v>43524</v>
      </c>
      <c r="F19" s="123" t="s">
        <v>172</v>
      </c>
      <c r="G19" s="125">
        <v>1421.49</v>
      </c>
    </row>
    <row r="20" spans="1:7" s="128" customFormat="1" ht="45" hidden="1" outlineLevel="1" x14ac:dyDescent="0.25">
      <c r="A20" s="123" t="s">
        <v>183</v>
      </c>
      <c r="B20" s="126" t="s">
        <v>161</v>
      </c>
      <c r="C20" s="123" t="s">
        <v>162</v>
      </c>
      <c r="D20" s="127" t="s">
        <v>173</v>
      </c>
      <c r="E20" s="124">
        <v>43524</v>
      </c>
      <c r="F20" s="126" t="s">
        <v>164</v>
      </c>
      <c r="G20" s="125">
        <v>378.51</v>
      </c>
    </row>
    <row r="21" spans="1:7" s="128" customFormat="1" ht="30" hidden="1" outlineLevel="1" x14ac:dyDescent="0.25">
      <c r="A21" s="123" t="s">
        <v>184</v>
      </c>
      <c r="B21" s="126" t="s">
        <v>161</v>
      </c>
      <c r="C21" s="123" t="s">
        <v>162</v>
      </c>
      <c r="D21" s="127" t="s">
        <v>173</v>
      </c>
      <c r="E21" s="124">
        <v>43524</v>
      </c>
      <c r="F21" s="123" t="s">
        <v>166</v>
      </c>
      <c r="G21" s="125">
        <v>594</v>
      </c>
    </row>
    <row r="22" spans="1:7" s="128" customFormat="1" ht="30" hidden="1" outlineLevel="1" x14ac:dyDescent="0.25">
      <c r="A22" s="123" t="s">
        <v>185</v>
      </c>
      <c r="B22" s="126" t="s">
        <v>161</v>
      </c>
      <c r="C22" s="123" t="s">
        <v>162</v>
      </c>
      <c r="D22" s="127" t="s">
        <v>173</v>
      </c>
      <c r="E22" s="124">
        <v>43524</v>
      </c>
      <c r="F22" s="123" t="s">
        <v>167</v>
      </c>
      <c r="G22" s="125">
        <v>14.4</v>
      </c>
    </row>
    <row r="23" spans="1:7" s="128" customFormat="1" ht="30" hidden="1" outlineLevel="1" x14ac:dyDescent="0.25">
      <c r="A23" s="123" t="s">
        <v>186</v>
      </c>
      <c r="B23" s="126" t="s">
        <v>161</v>
      </c>
      <c r="C23" s="123" t="s">
        <v>162</v>
      </c>
      <c r="D23" s="127" t="s">
        <v>174</v>
      </c>
      <c r="E23" s="124">
        <v>43555</v>
      </c>
      <c r="F23" s="123" t="s">
        <v>163</v>
      </c>
      <c r="G23" s="125">
        <v>1388.14</v>
      </c>
    </row>
    <row r="24" spans="1:7" s="128" customFormat="1" ht="45" hidden="1" outlineLevel="1" x14ac:dyDescent="0.25">
      <c r="A24" s="123" t="s">
        <v>187</v>
      </c>
      <c r="B24" s="126" t="s">
        <v>161</v>
      </c>
      <c r="C24" s="123" t="s">
        <v>162</v>
      </c>
      <c r="D24" s="127" t="s">
        <v>174</v>
      </c>
      <c r="E24" s="124">
        <v>43555</v>
      </c>
      <c r="F24" s="126" t="s">
        <v>164</v>
      </c>
      <c r="G24" s="125">
        <v>411.84</v>
      </c>
    </row>
    <row r="25" spans="1:7" s="128" customFormat="1" ht="30" hidden="1" outlineLevel="1" x14ac:dyDescent="0.25">
      <c r="A25" s="123" t="s">
        <v>188</v>
      </c>
      <c r="B25" s="126" t="s">
        <v>161</v>
      </c>
      <c r="C25" s="123" t="s">
        <v>162</v>
      </c>
      <c r="D25" s="127" t="s">
        <v>174</v>
      </c>
      <c r="E25" s="124">
        <v>43555</v>
      </c>
      <c r="F25" s="123" t="s">
        <v>166</v>
      </c>
      <c r="G25" s="125">
        <v>593.99</v>
      </c>
    </row>
    <row r="26" spans="1:7" s="128" customFormat="1" ht="30" hidden="1" outlineLevel="1" x14ac:dyDescent="0.25">
      <c r="A26" s="123" t="s">
        <v>189</v>
      </c>
      <c r="B26" s="126" t="s">
        <v>161</v>
      </c>
      <c r="C26" s="123" t="s">
        <v>162</v>
      </c>
      <c r="D26" s="127" t="s">
        <v>174</v>
      </c>
      <c r="E26" s="124">
        <v>43555</v>
      </c>
      <c r="F26" s="123" t="s">
        <v>167</v>
      </c>
      <c r="G26" s="125">
        <v>14.4</v>
      </c>
    </row>
    <row r="27" spans="1:7" s="128" customFormat="1" ht="30" hidden="1" outlineLevel="1" x14ac:dyDescent="0.25">
      <c r="A27" s="123" t="s">
        <v>190</v>
      </c>
      <c r="B27" s="126" t="s">
        <v>161</v>
      </c>
      <c r="C27" s="123" t="s">
        <v>162</v>
      </c>
      <c r="D27" s="127" t="s">
        <v>174</v>
      </c>
      <c r="E27" s="124">
        <v>43555</v>
      </c>
      <c r="F27" s="123" t="s">
        <v>172</v>
      </c>
      <c r="G27" s="125">
        <v>1421.49</v>
      </c>
    </row>
    <row r="28" spans="1:7" s="128" customFormat="1" ht="45" hidden="1" outlineLevel="1" x14ac:dyDescent="0.25">
      <c r="A28" s="123" t="s">
        <v>191</v>
      </c>
      <c r="B28" s="126" t="s">
        <v>161</v>
      </c>
      <c r="C28" s="123" t="s">
        <v>162</v>
      </c>
      <c r="D28" s="127" t="s">
        <v>174</v>
      </c>
      <c r="E28" s="124">
        <v>43555</v>
      </c>
      <c r="F28" s="126" t="s">
        <v>164</v>
      </c>
      <c r="G28" s="125">
        <v>378.51</v>
      </c>
    </row>
    <row r="29" spans="1:7" s="128" customFormat="1" ht="30" hidden="1" outlineLevel="1" x14ac:dyDescent="0.25">
      <c r="A29" s="123" t="s">
        <v>192</v>
      </c>
      <c r="B29" s="126" t="s">
        <v>161</v>
      </c>
      <c r="C29" s="123" t="s">
        <v>162</v>
      </c>
      <c r="D29" s="127" t="s">
        <v>174</v>
      </c>
      <c r="E29" s="124">
        <v>43555</v>
      </c>
      <c r="F29" s="123" t="s">
        <v>166</v>
      </c>
      <c r="G29" s="125">
        <v>594</v>
      </c>
    </row>
    <row r="30" spans="1:7" s="128" customFormat="1" ht="30" hidden="1" outlineLevel="1" x14ac:dyDescent="0.25">
      <c r="A30" s="123" t="s">
        <v>193</v>
      </c>
      <c r="B30" s="126" t="s">
        <v>161</v>
      </c>
      <c r="C30" s="123" t="s">
        <v>162</v>
      </c>
      <c r="D30" s="127" t="s">
        <v>174</v>
      </c>
      <c r="E30" s="124">
        <v>43555</v>
      </c>
      <c r="F30" s="123" t="s">
        <v>167</v>
      </c>
      <c r="G30" s="125">
        <v>14.4</v>
      </c>
    </row>
    <row r="31" spans="1:7" s="128" customFormat="1" ht="30" hidden="1" outlineLevel="1" x14ac:dyDescent="0.25">
      <c r="A31" s="123" t="s">
        <v>194</v>
      </c>
      <c r="B31" s="126" t="s">
        <v>161</v>
      </c>
      <c r="C31" s="123" t="s">
        <v>162</v>
      </c>
      <c r="D31" s="127" t="s">
        <v>175</v>
      </c>
      <c r="E31" s="124">
        <v>43585</v>
      </c>
      <c r="F31" s="123" t="s">
        <v>163</v>
      </c>
      <c r="G31" s="125">
        <v>1186.9000000000001</v>
      </c>
    </row>
    <row r="32" spans="1:7" s="128" customFormat="1" ht="45" hidden="1" outlineLevel="1" x14ac:dyDescent="0.25">
      <c r="A32" s="123" t="s">
        <v>195</v>
      </c>
      <c r="B32" s="126" t="s">
        <v>161</v>
      </c>
      <c r="C32" s="123" t="s">
        <v>162</v>
      </c>
      <c r="D32" s="127" t="s">
        <v>175</v>
      </c>
      <c r="E32" s="124">
        <v>43585</v>
      </c>
      <c r="F32" s="126" t="s">
        <v>164</v>
      </c>
      <c r="G32" s="125">
        <v>343.1</v>
      </c>
    </row>
    <row r="33" spans="1:7" s="128" customFormat="1" ht="30" hidden="1" outlineLevel="1" x14ac:dyDescent="0.25">
      <c r="A33" s="123" t="s">
        <v>196</v>
      </c>
      <c r="B33" s="126" t="s">
        <v>161</v>
      </c>
      <c r="C33" s="123" t="s">
        <v>162</v>
      </c>
      <c r="D33" s="127" t="s">
        <v>175</v>
      </c>
      <c r="E33" s="124">
        <v>43585</v>
      </c>
      <c r="F33" s="123" t="s">
        <v>166</v>
      </c>
      <c r="G33" s="125">
        <v>425.05</v>
      </c>
    </row>
    <row r="34" spans="1:7" s="128" customFormat="1" ht="30" hidden="1" outlineLevel="1" x14ac:dyDescent="0.25">
      <c r="A34" s="123" t="s">
        <v>197</v>
      </c>
      <c r="B34" s="126" t="s">
        <v>161</v>
      </c>
      <c r="C34" s="123" t="s">
        <v>162</v>
      </c>
      <c r="D34" s="127" t="s">
        <v>175</v>
      </c>
      <c r="E34" s="124">
        <v>43585</v>
      </c>
      <c r="F34" s="123" t="s">
        <v>167</v>
      </c>
      <c r="G34" s="125">
        <v>10.3</v>
      </c>
    </row>
    <row r="35" spans="1:7" s="128" customFormat="1" ht="30" hidden="1" outlineLevel="1" x14ac:dyDescent="0.25">
      <c r="A35" s="123" t="s">
        <v>198</v>
      </c>
      <c r="B35" s="126" t="s">
        <v>161</v>
      </c>
      <c r="C35" s="123" t="s">
        <v>162</v>
      </c>
      <c r="D35" s="127" t="s">
        <v>175</v>
      </c>
      <c r="E35" s="124">
        <v>43585</v>
      </c>
      <c r="F35" s="123" t="s">
        <v>172</v>
      </c>
      <c r="G35" s="125">
        <v>1421.48</v>
      </c>
    </row>
    <row r="36" spans="1:7" s="128" customFormat="1" ht="45" hidden="1" outlineLevel="1" x14ac:dyDescent="0.25">
      <c r="A36" s="123" t="s">
        <v>199</v>
      </c>
      <c r="B36" s="126" t="s">
        <v>161</v>
      </c>
      <c r="C36" s="123" t="s">
        <v>162</v>
      </c>
      <c r="D36" s="127" t="s">
        <v>175</v>
      </c>
      <c r="E36" s="124">
        <v>43585</v>
      </c>
      <c r="F36" s="126" t="s">
        <v>164</v>
      </c>
      <c r="G36" s="125">
        <v>378.5</v>
      </c>
    </row>
    <row r="37" spans="1:7" s="128" customFormat="1" ht="30" hidden="1" outlineLevel="1" x14ac:dyDescent="0.25">
      <c r="A37" s="123" t="s">
        <v>200</v>
      </c>
      <c r="B37" s="126" t="s">
        <v>161</v>
      </c>
      <c r="C37" s="123" t="s">
        <v>162</v>
      </c>
      <c r="D37" s="127" t="s">
        <v>175</v>
      </c>
      <c r="E37" s="124">
        <v>43585</v>
      </c>
      <c r="F37" s="123" t="s">
        <v>166</v>
      </c>
      <c r="G37" s="125">
        <v>593.99</v>
      </c>
    </row>
    <row r="38" spans="1:7" s="128" customFormat="1" ht="30" hidden="1" outlineLevel="1" x14ac:dyDescent="0.25">
      <c r="A38" s="123" t="s">
        <v>201</v>
      </c>
      <c r="B38" s="126" t="s">
        <v>161</v>
      </c>
      <c r="C38" s="123" t="s">
        <v>162</v>
      </c>
      <c r="D38" s="127" t="s">
        <v>175</v>
      </c>
      <c r="E38" s="124">
        <v>43585</v>
      </c>
      <c r="F38" s="123" t="s">
        <v>167</v>
      </c>
      <c r="G38" s="125">
        <v>14.4</v>
      </c>
    </row>
    <row r="39" spans="1:7" s="128" customFormat="1" ht="30" hidden="1" outlineLevel="1" x14ac:dyDescent="0.25">
      <c r="A39" s="123" t="s">
        <v>202</v>
      </c>
      <c r="B39" s="126" t="s">
        <v>161</v>
      </c>
      <c r="C39" s="123" t="s">
        <v>162</v>
      </c>
      <c r="D39" s="127" t="s">
        <v>176</v>
      </c>
      <c r="E39" s="124">
        <v>43616</v>
      </c>
      <c r="F39" s="123" t="s">
        <v>163</v>
      </c>
      <c r="G39" s="125">
        <v>1295.97</v>
      </c>
    </row>
    <row r="40" spans="1:7" s="128" customFormat="1" ht="45" hidden="1" outlineLevel="1" x14ac:dyDescent="0.25">
      <c r="A40" s="123" t="s">
        <v>203</v>
      </c>
      <c r="B40" s="126" t="s">
        <v>161</v>
      </c>
      <c r="C40" s="123" t="s">
        <v>162</v>
      </c>
      <c r="D40" s="127" t="s">
        <v>176</v>
      </c>
      <c r="E40" s="124">
        <v>43616</v>
      </c>
      <c r="F40" s="126" t="s">
        <v>164</v>
      </c>
      <c r="G40" s="125">
        <v>384.49</v>
      </c>
    </row>
    <row r="41" spans="1:7" s="128" customFormat="1" ht="30" hidden="1" outlineLevel="1" x14ac:dyDescent="0.25">
      <c r="A41" s="123" t="s">
        <v>204</v>
      </c>
      <c r="B41" s="126" t="s">
        <v>161</v>
      </c>
      <c r="C41" s="123" t="s">
        <v>162</v>
      </c>
      <c r="D41" s="127" t="s">
        <v>176</v>
      </c>
      <c r="E41" s="124">
        <v>43616</v>
      </c>
      <c r="F41" s="123" t="s">
        <v>166</v>
      </c>
      <c r="G41" s="125">
        <v>554.54999999999995</v>
      </c>
    </row>
    <row r="42" spans="1:7" s="128" customFormat="1" ht="30" hidden="1" outlineLevel="1" x14ac:dyDescent="0.25">
      <c r="A42" s="123" t="s">
        <v>205</v>
      </c>
      <c r="B42" s="126" t="s">
        <v>161</v>
      </c>
      <c r="C42" s="123" t="s">
        <v>162</v>
      </c>
      <c r="D42" s="127" t="s">
        <v>176</v>
      </c>
      <c r="E42" s="124">
        <v>43616</v>
      </c>
      <c r="F42" s="123" t="s">
        <v>167</v>
      </c>
      <c r="G42" s="125">
        <v>13.44</v>
      </c>
    </row>
    <row r="43" spans="1:7" s="128" customFormat="1" ht="30" hidden="1" outlineLevel="1" x14ac:dyDescent="0.25">
      <c r="A43" s="123" t="s">
        <v>206</v>
      </c>
      <c r="B43" s="126" t="s">
        <v>161</v>
      </c>
      <c r="C43" s="123" t="s">
        <v>162</v>
      </c>
      <c r="D43" s="127" t="s">
        <v>176</v>
      </c>
      <c r="E43" s="124">
        <v>43616</v>
      </c>
      <c r="F43" s="123" t="s">
        <v>172</v>
      </c>
      <c r="G43" s="125">
        <v>1421.49</v>
      </c>
    </row>
    <row r="44" spans="1:7" s="128" customFormat="1" ht="45" hidden="1" outlineLevel="1" x14ac:dyDescent="0.25">
      <c r="A44" s="123" t="s">
        <v>207</v>
      </c>
      <c r="B44" s="126" t="s">
        <v>161</v>
      </c>
      <c r="C44" s="123" t="s">
        <v>162</v>
      </c>
      <c r="D44" s="127" t="s">
        <v>176</v>
      </c>
      <c r="E44" s="124">
        <v>43616</v>
      </c>
      <c r="F44" s="126" t="s">
        <v>164</v>
      </c>
      <c r="G44" s="125">
        <v>378.51</v>
      </c>
    </row>
    <row r="45" spans="1:7" s="128" customFormat="1" ht="30" hidden="1" outlineLevel="1" x14ac:dyDescent="0.25">
      <c r="A45" s="123" t="s">
        <v>208</v>
      </c>
      <c r="B45" s="126" t="s">
        <v>161</v>
      </c>
      <c r="C45" s="123" t="s">
        <v>162</v>
      </c>
      <c r="D45" s="127" t="s">
        <v>176</v>
      </c>
      <c r="E45" s="124">
        <v>43616</v>
      </c>
      <c r="F45" s="123" t="s">
        <v>166</v>
      </c>
      <c r="G45" s="125">
        <v>594</v>
      </c>
    </row>
    <row r="46" spans="1:7" s="128" customFormat="1" ht="30" hidden="1" outlineLevel="1" x14ac:dyDescent="0.25">
      <c r="A46" s="123" t="s">
        <v>209</v>
      </c>
      <c r="B46" s="126" t="s">
        <v>161</v>
      </c>
      <c r="C46" s="123" t="s">
        <v>162</v>
      </c>
      <c r="D46" s="127" t="s">
        <v>176</v>
      </c>
      <c r="E46" s="124">
        <v>43616</v>
      </c>
      <c r="F46" s="123" t="s">
        <v>167</v>
      </c>
      <c r="G46" s="125">
        <v>14.4</v>
      </c>
    </row>
    <row r="47" spans="1:7" s="128" customFormat="1" ht="30" hidden="1" outlineLevel="1" x14ac:dyDescent="0.25">
      <c r="A47" s="123" t="s">
        <v>210</v>
      </c>
      <c r="B47" s="126" t="s">
        <v>161</v>
      </c>
      <c r="C47" s="123" t="s">
        <v>162</v>
      </c>
      <c r="D47" s="127" t="s">
        <v>177</v>
      </c>
      <c r="E47" s="124">
        <v>43646</v>
      </c>
      <c r="F47" s="123" t="s">
        <v>163</v>
      </c>
      <c r="G47" s="125">
        <v>1388.18</v>
      </c>
    </row>
    <row r="48" spans="1:7" s="128" customFormat="1" ht="45" hidden="1" outlineLevel="1" x14ac:dyDescent="0.25">
      <c r="A48" s="123" t="s">
        <v>211</v>
      </c>
      <c r="B48" s="126" t="s">
        <v>161</v>
      </c>
      <c r="C48" s="123" t="s">
        <v>162</v>
      </c>
      <c r="D48" s="127" t="s">
        <v>177</v>
      </c>
      <c r="E48" s="124">
        <v>43646</v>
      </c>
      <c r="F48" s="126" t="s">
        <v>164</v>
      </c>
      <c r="G48" s="125">
        <v>411.84</v>
      </c>
    </row>
    <row r="49" spans="1:7" s="128" customFormat="1" ht="30" hidden="1" outlineLevel="1" x14ac:dyDescent="0.25">
      <c r="A49" s="123" t="s">
        <v>212</v>
      </c>
      <c r="B49" s="126" t="s">
        <v>161</v>
      </c>
      <c r="C49" s="123" t="s">
        <v>162</v>
      </c>
      <c r="D49" s="127" t="s">
        <v>177</v>
      </c>
      <c r="E49" s="124">
        <v>43646</v>
      </c>
      <c r="F49" s="123" t="s">
        <v>166</v>
      </c>
      <c r="G49" s="125">
        <v>594.01</v>
      </c>
    </row>
    <row r="50" spans="1:7" s="128" customFormat="1" ht="30" hidden="1" outlineLevel="1" x14ac:dyDescent="0.25">
      <c r="A50" s="123" t="s">
        <v>213</v>
      </c>
      <c r="B50" s="126" t="s">
        <v>161</v>
      </c>
      <c r="C50" s="123" t="s">
        <v>162</v>
      </c>
      <c r="D50" s="127" t="s">
        <v>177</v>
      </c>
      <c r="E50" s="124">
        <v>43646</v>
      </c>
      <c r="F50" s="123" t="s">
        <v>167</v>
      </c>
      <c r="G50" s="125">
        <v>14.4</v>
      </c>
    </row>
    <row r="51" spans="1:7" s="128" customFormat="1" ht="30" hidden="1" outlineLevel="1" x14ac:dyDescent="0.25">
      <c r="A51" s="123" t="s">
        <v>214</v>
      </c>
      <c r="B51" s="126" t="s">
        <v>161</v>
      </c>
      <c r="C51" s="123" t="s">
        <v>162</v>
      </c>
      <c r="D51" s="127" t="s">
        <v>177</v>
      </c>
      <c r="E51" s="124">
        <v>43646</v>
      </c>
      <c r="F51" s="123" t="s">
        <v>172</v>
      </c>
      <c r="G51" s="125">
        <v>1421.51</v>
      </c>
    </row>
    <row r="52" spans="1:7" s="128" customFormat="1" ht="45" hidden="1" outlineLevel="1" x14ac:dyDescent="0.25">
      <c r="A52" s="123" t="s">
        <v>215</v>
      </c>
      <c r="B52" s="126" t="s">
        <v>161</v>
      </c>
      <c r="C52" s="123" t="s">
        <v>162</v>
      </c>
      <c r="D52" s="127" t="s">
        <v>177</v>
      </c>
      <c r="E52" s="124">
        <v>43646</v>
      </c>
      <c r="F52" s="126" t="s">
        <v>164</v>
      </c>
      <c r="G52" s="125">
        <v>378.51</v>
      </c>
    </row>
    <row r="53" spans="1:7" s="128" customFormat="1" ht="30" hidden="1" outlineLevel="1" x14ac:dyDescent="0.25">
      <c r="A53" s="123" t="s">
        <v>216</v>
      </c>
      <c r="B53" s="126" t="s">
        <v>161</v>
      </c>
      <c r="C53" s="123" t="s">
        <v>162</v>
      </c>
      <c r="D53" s="127" t="s">
        <v>177</v>
      </c>
      <c r="E53" s="124">
        <v>43646</v>
      </c>
      <c r="F53" s="123" t="s">
        <v>166</v>
      </c>
      <c r="G53" s="125">
        <v>594.01</v>
      </c>
    </row>
    <row r="54" spans="1:7" s="128" customFormat="1" ht="30" hidden="1" outlineLevel="1" x14ac:dyDescent="0.25">
      <c r="A54" s="123" t="s">
        <v>217</v>
      </c>
      <c r="B54" s="126" t="s">
        <v>161</v>
      </c>
      <c r="C54" s="123" t="s">
        <v>162</v>
      </c>
      <c r="D54" s="127" t="s">
        <v>177</v>
      </c>
      <c r="E54" s="124">
        <v>43646</v>
      </c>
      <c r="F54" s="123" t="s">
        <v>167</v>
      </c>
      <c r="G54" s="125">
        <v>14.4</v>
      </c>
    </row>
    <row r="55" spans="1:7" collapsed="1" x14ac:dyDescent="0.25">
      <c r="A55" s="192" t="s">
        <v>150</v>
      </c>
      <c r="B55" s="193"/>
      <c r="C55" s="193"/>
      <c r="D55" s="193"/>
      <c r="E55" s="193"/>
      <c r="F55" s="194"/>
      <c r="G55" s="85">
        <f>SUM(G7:G54)</f>
        <v>28297.8</v>
      </c>
    </row>
    <row r="56" spans="1:7" s="128" customFormat="1" ht="30" x14ac:dyDescent="0.25">
      <c r="A56" s="123" t="s">
        <v>221</v>
      </c>
      <c r="B56" s="126" t="s">
        <v>161</v>
      </c>
      <c r="C56" s="123" t="s">
        <v>162</v>
      </c>
      <c r="D56" s="127" t="s">
        <v>222</v>
      </c>
      <c r="E56" s="124">
        <v>43677</v>
      </c>
      <c r="F56" s="123" t="s">
        <v>163</v>
      </c>
      <c r="G56" s="125">
        <v>1411.98</v>
      </c>
    </row>
    <row r="57" spans="1:7" s="128" customFormat="1" ht="45" x14ac:dyDescent="0.25">
      <c r="A57" s="123" t="s">
        <v>228</v>
      </c>
      <c r="B57" s="126" t="s">
        <v>161</v>
      </c>
      <c r="C57" s="123" t="s">
        <v>162</v>
      </c>
      <c r="D57" s="127" t="s">
        <v>222</v>
      </c>
      <c r="E57" s="124">
        <v>43677</v>
      </c>
      <c r="F57" s="126" t="s">
        <v>164</v>
      </c>
      <c r="G57" s="125">
        <v>418.9</v>
      </c>
    </row>
    <row r="58" spans="1:7" s="128" customFormat="1" ht="30" x14ac:dyDescent="0.25">
      <c r="A58" s="123" t="s">
        <v>229</v>
      </c>
      <c r="B58" s="126" t="s">
        <v>161</v>
      </c>
      <c r="C58" s="123" t="s">
        <v>162</v>
      </c>
      <c r="D58" s="127" t="s">
        <v>222</v>
      </c>
      <c r="E58" s="124">
        <v>43677</v>
      </c>
      <c r="F58" s="123" t="s">
        <v>166</v>
      </c>
      <c r="G58" s="125">
        <v>604.19000000000005</v>
      </c>
    </row>
    <row r="59" spans="1:7" s="128" customFormat="1" ht="30" x14ac:dyDescent="0.25">
      <c r="A59" s="123" t="s">
        <v>234</v>
      </c>
      <c r="B59" s="126" t="s">
        <v>161</v>
      </c>
      <c r="C59" s="123" t="s">
        <v>162</v>
      </c>
      <c r="D59" s="127" t="s">
        <v>222</v>
      </c>
      <c r="E59" s="124">
        <v>43677</v>
      </c>
      <c r="F59" s="123" t="s">
        <v>167</v>
      </c>
      <c r="G59" s="125">
        <v>14.65</v>
      </c>
    </row>
    <row r="60" spans="1:7" s="128" customFormat="1" ht="30" x14ac:dyDescent="0.25">
      <c r="A60" s="123" t="s">
        <v>235</v>
      </c>
      <c r="B60" s="126" t="s">
        <v>161</v>
      </c>
      <c r="C60" s="123" t="s">
        <v>162</v>
      </c>
      <c r="D60" s="127" t="s">
        <v>222</v>
      </c>
      <c r="E60" s="124">
        <v>43677</v>
      </c>
      <c r="F60" s="123" t="s">
        <v>172</v>
      </c>
      <c r="G60" s="125">
        <v>1421.49</v>
      </c>
    </row>
    <row r="61" spans="1:7" s="128" customFormat="1" ht="45" x14ac:dyDescent="0.25">
      <c r="A61" s="123" t="s">
        <v>236</v>
      </c>
      <c r="B61" s="126" t="s">
        <v>161</v>
      </c>
      <c r="C61" s="123" t="s">
        <v>162</v>
      </c>
      <c r="D61" s="127" t="s">
        <v>222</v>
      </c>
      <c r="E61" s="124">
        <v>43677</v>
      </c>
      <c r="F61" s="126" t="s">
        <v>164</v>
      </c>
      <c r="G61" s="125">
        <v>378.51</v>
      </c>
    </row>
    <row r="62" spans="1:7" s="128" customFormat="1" ht="30" x14ac:dyDescent="0.25">
      <c r="A62" s="123" t="s">
        <v>237</v>
      </c>
      <c r="B62" s="126" t="s">
        <v>161</v>
      </c>
      <c r="C62" s="123" t="s">
        <v>162</v>
      </c>
      <c r="D62" s="127" t="s">
        <v>222</v>
      </c>
      <c r="E62" s="124">
        <v>43677</v>
      </c>
      <c r="F62" s="123" t="s">
        <v>166</v>
      </c>
      <c r="G62" s="125">
        <v>594</v>
      </c>
    </row>
    <row r="63" spans="1:7" s="128" customFormat="1" ht="30" x14ac:dyDescent="0.25">
      <c r="A63" s="123" t="s">
        <v>238</v>
      </c>
      <c r="B63" s="126" t="s">
        <v>161</v>
      </c>
      <c r="C63" s="123" t="s">
        <v>162</v>
      </c>
      <c r="D63" s="127" t="s">
        <v>222</v>
      </c>
      <c r="E63" s="124">
        <v>43677</v>
      </c>
      <c r="F63" s="123" t="s">
        <v>167</v>
      </c>
      <c r="G63" s="125">
        <v>14.4</v>
      </c>
    </row>
    <row r="64" spans="1:7" s="128" customFormat="1" ht="30" x14ac:dyDescent="0.25">
      <c r="A64" s="123" t="s">
        <v>239</v>
      </c>
      <c r="B64" s="126" t="s">
        <v>161</v>
      </c>
      <c r="C64" s="123" t="s">
        <v>162</v>
      </c>
      <c r="D64" s="127" t="s">
        <v>223</v>
      </c>
      <c r="E64" s="124">
        <v>43708</v>
      </c>
      <c r="F64" s="123" t="s">
        <v>163</v>
      </c>
      <c r="G64" s="125">
        <v>1388.16</v>
      </c>
    </row>
    <row r="65" spans="1:7" s="128" customFormat="1" ht="45" x14ac:dyDescent="0.25">
      <c r="A65" s="123" t="s">
        <v>240</v>
      </c>
      <c r="B65" s="126" t="s">
        <v>161</v>
      </c>
      <c r="C65" s="123" t="s">
        <v>162</v>
      </c>
      <c r="D65" s="127" t="s">
        <v>223</v>
      </c>
      <c r="E65" s="124">
        <v>43708</v>
      </c>
      <c r="F65" s="126" t="s">
        <v>164</v>
      </c>
      <c r="G65" s="125">
        <v>411.84</v>
      </c>
    </row>
    <row r="66" spans="1:7" s="128" customFormat="1" ht="30" x14ac:dyDescent="0.25">
      <c r="A66" s="123" t="s">
        <v>241</v>
      </c>
      <c r="B66" s="126" t="s">
        <v>161</v>
      </c>
      <c r="C66" s="123" t="s">
        <v>162</v>
      </c>
      <c r="D66" s="127" t="s">
        <v>223</v>
      </c>
      <c r="E66" s="124">
        <v>43708</v>
      </c>
      <c r="F66" s="123" t="s">
        <v>166</v>
      </c>
      <c r="G66" s="125">
        <v>594</v>
      </c>
    </row>
    <row r="67" spans="1:7" s="128" customFormat="1" ht="30" x14ac:dyDescent="0.25">
      <c r="A67" s="123" t="s">
        <v>242</v>
      </c>
      <c r="B67" s="126" t="s">
        <v>161</v>
      </c>
      <c r="C67" s="123" t="s">
        <v>162</v>
      </c>
      <c r="D67" s="127" t="s">
        <v>223</v>
      </c>
      <c r="E67" s="124">
        <v>43708</v>
      </c>
      <c r="F67" s="123" t="s">
        <v>167</v>
      </c>
      <c r="G67" s="125">
        <v>14.4</v>
      </c>
    </row>
    <row r="68" spans="1:7" s="128" customFormat="1" ht="30" x14ac:dyDescent="0.25">
      <c r="A68" s="123" t="s">
        <v>243</v>
      </c>
      <c r="B68" s="126" t="s">
        <v>161</v>
      </c>
      <c r="C68" s="123" t="s">
        <v>162</v>
      </c>
      <c r="D68" s="127" t="s">
        <v>223</v>
      </c>
      <c r="E68" s="124">
        <v>43708</v>
      </c>
      <c r="F68" s="123" t="s">
        <v>172</v>
      </c>
      <c r="G68" s="125">
        <v>1421.45</v>
      </c>
    </row>
    <row r="69" spans="1:7" s="128" customFormat="1" ht="45" x14ac:dyDescent="0.25">
      <c r="A69" s="123" t="s">
        <v>244</v>
      </c>
      <c r="B69" s="126" t="s">
        <v>161</v>
      </c>
      <c r="C69" s="123" t="s">
        <v>162</v>
      </c>
      <c r="D69" s="127" t="s">
        <v>223</v>
      </c>
      <c r="E69" s="124">
        <v>43708</v>
      </c>
      <c r="F69" s="126" t="s">
        <v>164</v>
      </c>
      <c r="G69" s="125">
        <v>378.49</v>
      </c>
    </row>
    <row r="70" spans="1:7" s="128" customFormat="1" ht="30" x14ac:dyDescent="0.25">
      <c r="A70" s="123" t="s">
        <v>245</v>
      </c>
      <c r="B70" s="126" t="s">
        <v>161</v>
      </c>
      <c r="C70" s="123" t="s">
        <v>162</v>
      </c>
      <c r="D70" s="127" t="s">
        <v>223</v>
      </c>
      <c r="E70" s="124">
        <v>43708</v>
      </c>
      <c r="F70" s="123" t="s">
        <v>166</v>
      </c>
      <c r="G70" s="125">
        <v>593.98</v>
      </c>
    </row>
    <row r="71" spans="1:7" s="128" customFormat="1" ht="30" x14ac:dyDescent="0.25">
      <c r="A71" s="123" t="s">
        <v>246</v>
      </c>
      <c r="B71" s="126" t="s">
        <v>161</v>
      </c>
      <c r="C71" s="123" t="s">
        <v>162</v>
      </c>
      <c r="D71" s="127" t="s">
        <v>223</v>
      </c>
      <c r="E71" s="124">
        <v>43708</v>
      </c>
      <c r="F71" s="123" t="s">
        <v>167</v>
      </c>
      <c r="G71" s="125">
        <v>14.4</v>
      </c>
    </row>
    <row r="72" spans="1:7" s="128" customFormat="1" ht="30" x14ac:dyDescent="0.25">
      <c r="A72" s="123" t="s">
        <v>247</v>
      </c>
      <c r="B72" s="126" t="s">
        <v>161</v>
      </c>
      <c r="C72" s="123" t="s">
        <v>162</v>
      </c>
      <c r="D72" s="127" t="s">
        <v>224</v>
      </c>
      <c r="E72" s="124">
        <v>43738</v>
      </c>
      <c r="F72" s="123" t="s">
        <v>163</v>
      </c>
      <c r="G72" s="125">
        <v>1341.34</v>
      </c>
    </row>
    <row r="73" spans="1:7" s="128" customFormat="1" ht="45" x14ac:dyDescent="0.25">
      <c r="A73" s="123" t="s">
        <v>248</v>
      </c>
      <c r="B73" s="126" t="s">
        <v>161</v>
      </c>
      <c r="C73" s="123" t="s">
        <v>162</v>
      </c>
      <c r="D73" s="127" t="s">
        <v>224</v>
      </c>
      <c r="E73" s="124">
        <v>43738</v>
      </c>
      <c r="F73" s="126" t="s">
        <v>164</v>
      </c>
      <c r="G73" s="125">
        <v>397.95</v>
      </c>
    </row>
    <row r="74" spans="1:7" s="128" customFormat="1" ht="30" x14ac:dyDescent="0.25">
      <c r="A74" s="123" t="s">
        <v>249</v>
      </c>
      <c r="B74" s="126" t="s">
        <v>161</v>
      </c>
      <c r="C74" s="123" t="s">
        <v>162</v>
      </c>
      <c r="D74" s="127" t="s">
        <v>224</v>
      </c>
      <c r="E74" s="124">
        <v>43738</v>
      </c>
      <c r="F74" s="123" t="s">
        <v>166</v>
      </c>
      <c r="G74" s="125">
        <v>573.97</v>
      </c>
    </row>
    <row r="75" spans="1:7" s="128" customFormat="1" ht="30" x14ac:dyDescent="0.25">
      <c r="A75" s="123" t="s">
        <v>250</v>
      </c>
      <c r="B75" s="126" t="s">
        <v>161</v>
      </c>
      <c r="C75" s="123" t="s">
        <v>162</v>
      </c>
      <c r="D75" s="127" t="s">
        <v>224</v>
      </c>
      <c r="E75" s="124">
        <v>43738</v>
      </c>
      <c r="F75" s="123" t="s">
        <v>167</v>
      </c>
      <c r="G75" s="125">
        <v>13.91</v>
      </c>
    </row>
    <row r="76" spans="1:7" s="128" customFormat="1" ht="30" x14ac:dyDescent="0.25">
      <c r="A76" s="123" t="s">
        <v>251</v>
      </c>
      <c r="B76" s="126" t="s">
        <v>161</v>
      </c>
      <c r="C76" s="123" t="s">
        <v>162</v>
      </c>
      <c r="D76" s="127" t="s">
        <v>224</v>
      </c>
      <c r="E76" s="124">
        <v>43738</v>
      </c>
      <c r="F76" s="123" t="s">
        <v>172</v>
      </c>
      <c r="G76" s="125">
        <v>1421.49</v>
      </c>
    </row>
    <row r="77" spans="1:7" s="128" customFormat="1" ht="45" x14ac:dyDescent="0.25">
      <c r="A77" s="123" t="s">
        <v>252</v>
      </c>
      <c r="B77" s="126" t="s">
        <v>161</v>
      </c>
      <c r="C77" s="123" t="s">
        <v>162</v>
      </c>
      <c r="D77" s="127" t="s">
        <v>224</v>
      </c>
      <c r="E77" s="124">
        <v>43738</v>
      </c>
      <c r="F77" s="126" t="s">
        <v>164</v>
      </c>
      <c r="G77" s="125">
        <v>378.51</v>
      </c>
    </row>
    <row r="78" spans="1:7" s="128" customFormat="1" ht="30" x14ac:dyDescent="0.25">
      <c r="A78" s="123" t="s">
        <v>253</v>
      </c>
      <c r="B78" s="126" t="s">
        <v>161</v>
      </c>
      <c r="C78" s="123" t="s">
        <v>162</v>
      </c>
      <c r="D78" s="127" t="s">
        <v>224</v>
      </c>
      <c r="E78" s="124">
        <v>43738</v>
      </c>
      <c r="F78" s="123" t="s">
        <v>166</v>
      </c>
      <c r="G78" s="125">
        <v>594</v>
      </c>
    </row>
    <row r="79" spans="1:7" s="128" customFormat="1" ht="30" x14ac:dyDescent="0.25">
      <c r="A79" s="123" t="s">
        <v>254</v>
      </c>
      <c r="B79" s="126" t="s">
        <v>161</v>
      </c>
      <c r="C79" s="123" t="s">
        <v>162</v>
      </c>
      <c r="D79" s="127" t="s">
        <v>224</v>
      </c>
      <c r="E79" s="124">
        <v>43738</v>
      </c>
      <c r="F79" s="123" t="s">
        <v>167</v>
      </c>
      <c r="G79" s="125">
        <v>14.4</v>
      </c>
    </row>
    <row r="80" spans="1:7" s="128" customFormat="1" ht="30" x14ac:dyDescent="0.25">
      <c r="A80" s="123" t="s">
        <v>255</v>
      </c>
      <c r="B80" s="126" t="s">
        <v>161</v>
      </c>
      <c r="C80" s="123" t="s">
        <v>162</v>
      </c>
      <c r="D80" s="127" t="s">
        <v>225</v>
      </c>
      <c r="E80" s="124">
        <v>43769</v>
      </c>
      <c r="F80" s="123" t="s">
        <v>163</v>
      </c>
      <c r="G80" s="125">
        <v>1336.1</v>
      </c>
    </row>
    <row r="81" spans="1:7" s="128" customFormat="1" ht="45" x14ac:dyDescent="0.25">
      <c r="A81" s="123" t="s">
        <v>256</v>
      </c>
      <c r="B81" s="126" t="s">
        <v>161</v>
      </c>
      <c r="C81" s="123" t="s">
        <v>162</v>
      </c>
      <c r="D81" s="127" t="s">
        <v>225</v>
      </c>
      <c r="E81" s="124">
        <v>43769</v>
      </c>
      <c r="F81" s="126" t="s">
        <v>164</v>
      </c>
      <c r="G81" s="125">
        <v>396.39</v>
      </c>
    </row>
    <row r="82" spans="1:7" s="128" customFormat="1" ht="30" x14ac:dyDescent="0.25">
      <c r="A82" s="123" t="s">
        <v>257</v>
      </c>
      <c r="B82" s="126" t="s">
        <v>161</v>
      </c>
      <c r="C82" s="123" t="s">
        <v>162</v>
      </c>
      <c r="D82" s="127" t="s">
        <v>225</v>
      </c>
      <c r="E82" s="124">
        <v>43769</v>
      </c>
      <c r="F82" s="123" t="s">
        <v>166</v>
      </c>
      <c r="G82" s="125">
        <v>571.72</v>
      </c>
    </row>
    <row r="83" spans="1:7" s="128" customFormat="1" ht="30" x14ac:dyDescent="0.25">
      <c r="A83" s="123" t="s">
        <v>258</v>
      </c>
      <c r="B83" s="126" t="s">
        <v>161</v>
      </c>
      <c r="C83" s="123" t="s">
        <v>162</v>
      </c>
      <c r="D83" s="127" t="s">
        <v>225</v>
      </c>
      <c r="E83" s="124">
        <v>43769</v>
      </c>
      <c r="F83" s="123" t="s">
        <v>167</v>
      </c>
      <c r="G83" s="125">
        <v>13.86</v>
      </c>
    </row>
    <row r="84" spans="1:7" s="128" customFormat="1" ht="30" x14ac:dyDescent="0.25">
      <c r="A84" s="123" t="s">
        <v>259</v>
      </c>
      <c r="B84" s="126" t="s">
        <v>161</v>
      </c>
      <c r="C84" s="123" t="s">
        <v>162</v>
      </c>
      <c r="D84" s="127" t="s">
        <v>225</v>
      </c>
      <c r="E84" s="124">
        <v>43769</v>
      </c>
      <c r="F84" s="123" t="s">
        <v>172</v>
      </c>
      <c r="G84" s="125">
        <v>1388.16</v>
      </c>
    </row>
    <row r="85" spans="1:7" s="128" customFormat="1" ht="45" x14ac:dyDescent="0.25">
      <c r="A85" s="123" t="s">
        <v>260</v>
      </c>
      <c r="B85" s="126" t="s">
        <v>161</v>
      </c>
      <c r="C85" s="123" t="s">
        <v>162</v>
      </c>
      <c r="D85" s="127" t="s">
        <v>225</v>
      </c>
      <c r="E85" s="124">
        <v>43769</v>
      </c>
      <c r="F85" s="126" t="s">
        <v>164</v>
      </c>
      <c r="G85" s="125">
        <v>411.84</v>
      </c>
    </row>
    <row r="86" spans="1:7" s="128" customFormat="1" ht="30" x14ac:dyDescent="0.25">
      <c r="A86" s="123" t="s">
        <v>261</v>
      </c>
      <c r="B86" s="126" t="s">
        <v>161</v>
      </c>
      <c r="C86" s="123" t="s">
        <v>162</v>
      </c>
      <c r="D86" s="127" t="s">
        <v>225</v>
      </c>
      <c r="E86" s="124">
        <v>43769</v>
      </c>
      <c r="F86" s="123" t="s">
        <v>166</v>
      </c>
      <c r="G86" s="125">
        <v>594</v>
      </c>
    </row>
    <row r="87" spans="1:7" s="128" customFormat="1" ht="30" x14ac:dyDescent="0.25">
      <c r="A87" s="123" t="s">
        <v>262</v>
      </c>
      <c r="B87" s="126" t="s">
        <v>161</v>
      </c>
      <c r="C87" s="123" t="s">
        <v>162</v>
      </c>
      <c r="D87" s="127" t="s">
        <v>225</v>
      </c>
      <c r="E87" s="124">
        <v>43769</v>
      </c>
      <c r="F87" s="123" t="s">
        <v>167</v>
      </c>
      <c r="G87" s="125">
        <v>14.4</v>
      </c>
    </row>
    <row r="88" spans="1:7" s="128" customFormat="1" ht="30" x14ac:dyDescent="0.25">
      <c r="A88" s="123" t="s">
        <v>263</v>
      </c>
      <c r="B88" s="126" t="s">
        <v>161</v>
      </c>
      <c r="C88" s="123" t="s">
        <v>162</v>
      </c>
      <c r="D88" s="127" t="s">
        <v>226</v>
      </c>
      <c r="E88" s="124">
        <v>43799</v>
      </c>
      <c r="F88" s="123" t="s">
        <v>163</v>
      </c>
      <c r="G88" s="125">
        <v>1321.51</v>
      </c>
    </row>
    <row r="89" spans="1:7" s="128" customFormat="1" ht="45" x14ac:dyDescent="0.25">
      <c r="A89" s="123" t="s">
        <v>264</v>
      </c>
      <c r="B89" s="126" t="s">
        <v>161</v>
      </c>
      <c r="C89" s="123" t="s">
        <v>162</v>
      </c>
      <c r="D89" s="127" t="s">
        <v>226</v>
      </c>
      <c r="E89" s="124">
        <v>43799</v>
      </c>
      <c r="F89" s="126" t="s">
        <v>164</v>
      </c>
      <c r="G89" s="125">
        <v>392.07</v>
      </c>
    </row>
    <row r="90" spans="1:7" s="128" customFormat="1" ht="30" x14ac:dyDescent="0.25">
      <c r="A90" s="123" t="s">
        <v>265</v>
      </c>
      <c r="B90" s="126" t="s">
        <v>161</v>
      </c>
      <c r="C90" s="123" t="s">
        <v>162</v>
      </c>
      <c r="D90" s="127" t="s">
        <v>226</v>
      </c>
      <c r="E90" s="124">
        <v>43799</v>
      </c>
      <c r="F90" s="123" t="s">
        <v>166</v>
      </c>
      <c r="G90" s="125">
        <v>565.48</v>
      </c>
    </row>
    <row r="91" spans="1:7" s="128" customFormat="1" ht="30" x14ac:dyDescent="0.25">
      <c r="A91" s="123" t="s">
        <v>266</v>
      </c>
      <c r="B91" s="126" t="s">
        <v>161</v>
      </c>
      <c r="C91" s="123" t="s">
        <v>162</v>
      </c>
      <c r="D91" s="127" t="s">
        <v>226</v>
      </c>
      <c r="E91" s="124">
        <v>43799</v>
      </c>
      <c r="F91" s="123" t="s">
        <v>167</v>
      </c>
      <c r="G91" s="125">
        <v>13.71</v>
      </c>
    </row>
    <row r="92" spans="1:7" s="128" customFormat="1" ht="30" x14ac:dyDescent="0.25">
      <c r="A92" s="123" t="s">
        <v>267</v>
      </c>
      <c r="B92" s="126" t="s">
        <v>161</v>
      </c>
      <c r="C92" s="123" t="s">
        <v>162</v>
      </c>
      <c r="D92" s="127" t="s">
        <v>226</v>
      </c>
      <c r="E92" s="124">
        <v>43799</v>
      </c>
      <c r="F92" s="123" t="s">
        <v>172</v>
      </c>
      <c r="G92" s="125">
        <v>760.01</v>
      </c>
    </row>
    <row r="93" spans="1:7" s="128" customFormat="1" ht="45" x14ac:dyDescent="0.25">
      <c r="A93" s="123" t="s">
        <v>268</v>
      </c>
      <c r="B93" s="126" t="s">
        <v>161</v>
      </c>
      <c r="C93" s="123" t="s">
        <v>162</v>
      </c>
      <c r="D93" s="127" t="s">
        <v>226</v>
      </c>
      <c r="E93" s="124">
        <v>43799</v>
      </c>
      <c r="F93" s="126" t="s">
        <v>164</v>
      </c>
      <c r="G93" s="125">
        <v>182.85</v>
      </c>
    </row>
    <row r="94" spans="1:7" s="128" customFormat="1" ht="30" x14ac:dyDescent="0.25">
      <c r="A94" s="123" t="s">
        <v>269</v>
      </c>
      <c r="B94" s="126" t="s">
        <v>161</v>
      </c>
      <c r="C94" s="123" t="s">
        <v>162</v>
      </c>
      <c r="D94" s="127" t="s">
        <v>226</v>
      </c>
      <c r="E94" s="124">
        <v>43799</v>
      </c>
      <c r="F94" s="123" t="s">
        <v>166</v>
      </c>
      <c r="G94" s="125">
        <v>311.14999999999998</v>
      </c>
    </row>
    <row r="95" spans="1:7" s="128" customFormat="1" ht="30" x14ac:dyDescent="0.25">
      <c r="A95" s="123" t="s">
        <v>270</v>
      </c>
      <c r="B95" s="126" t="s">
        <v>161</v>
      </c>
      <c r="C95" s="123" t="s">
        <v>162</v>
      </c>
      <c r="D95" s="127" t="s">
        <v>226</v>
      </c>
      <c r="E95" s="124">
        <v>43799</v>
      </c>
      <c r="F95" s="123" t="s">
        <v>167</v>
      </c>
      <c r="G95" s="125">
        <v>7.54</v>
      </c>
    </row>
    <row r="96" spans="1:7" s="128" customFormat="1" ht="30" x14ac:dyDescent="0.25">
      <c r="A96" s="123" t="s">
        <v>271</v>
      </c>
      <c r="B96" s="126" t="s">
        <v>161</v>
      </c>
      <c r="C96" s="123" t="s">
        <v>162</v>
      </c>
      <c r="D96" s="127" t="s">
        <v>227</v>
      </c>
      <c r="E96" s="124">
        <v>43830</v>
      </c>
      <c r="F96" s="123" t="s">
        <v>163</v>
      </c>
      <c r="G96" s="125">
        <v>1301.8599999999999</v>
      </c>
    </row>
    <row r="97" spans="1:7" s="128" customFormat="1" ht="45" x14ac:dyDescent="0.25">
      <c r="A97" s="123" t="s">
        <v>272</v>
      </c>
      <c r="B97" s="126" t="s">
        <v>161</v>
      </c>
      <c r="C97" s="123" t="s">
        <v>162</v>
      </c>
      <c r="D97" s="127" t="s">
        <v>227</v>
      </c>
      <c r="E97" s="124">
        <v>43830</v>
      </c>
      <c r="F97" s="126" t="s">
        <v>164</v>
      </c>
      <c r="G97" s="125">
        <v>386.24</v>
      </c>
    </row>
    <row r="98" spans="1:7" s="128" customFormat="1" ht="30" x14ac:dyDescent="0.25">
      <c r="A98" s="123" t="s">
        <v>273</v>
      </c>
      <c r="B98" s="126" t="s">
        <v>161</v>
      </c>
      <c r="C98" s="123" t="s">
        <v>162</v>
      </c>
      <c r="D98" s="127" t="s">
        <v>227</v>
      </c>
      <c r="E98" s="124">
        <v>43830</v>
      </c>
      <c r="F98" s="123" t="s">
        <v>166</v>
      </c>
      <c r="G98" s="125">
        <v>557.07000000000005</v>
      </c>
    </row>
    <row r="99" spans="1:7" s="128" customFormat="1" ht="30" x14ac:dyDescent="0.25">
      <c r="A99" s="123" t="s">
        <v>274</v>
      </c>
      <c r="B99" s="126" t="s">
        <v>161</v>
      </c>
      <c r="C99" s="123" t="s">
        <v>162</v>
      </c>
      <c r="D99" s="127" t="s">
        <v>227</v>
      </c>
      <c r="E99" s="124">
        <v>43830</v>
      </c>
      <c r="F99" s="123" t="s">
        <v>167</v>
      </c>
      <c r="G99" s="125">
        <v>13.5</v>
      </c>
    </row>
    <row r="100" spans="1:7" s="128" customFormat="1" ht="30" x14ac:dyDescent="0.25">
      <c r="A100" s="123" t="s">
        <v>275</v>
      </c>
      <c r="B100" s="126" t="s">
        <v>161</v>
      </c>
      <c r="C100" s="123" t="s">
        <v>162</v>
      </c>
      <c r="D100" s="127" t="s">
        <v>227</v>
      </c>
      <c r="E100" s="124">
        <v>43830</v>
      </c>
      <c r="F100" s="123" t="s">
        <v>172</v>
      </c>
      <c r="G100" s="125">
        <v>1421.5</v>
      </c>
    </row>
    <row r="101" spans="1:7" s="128" customFormat="1" ht="45" x14ac:dyDescent="0.25">
      <c r="A101" s="123" t="s">
        <v>276</v>
      </c>
      <c r="B101" s="126" t="s">
        <v>161</v>
      </c>
      <c r="C101" s="123" t="s">
        <v>162</v>
      </c>
      <c r="D101" s="127" t="s">
        <v>227</v>
      </c>
      <c r="E101" s="124">
        <v>43830</v>
      </c>
      <c r="F101" s="126" t="s">
        <v>164</v>
      </c>
      <c r="G101" s="125">
        <v>378.51</v>
      </c>
    </row>
    <row r="102" spans="1:7" s="128" customFormat="1" ht="30" x14ac:dyDescent="0.25">
      <c r="A102" s="123" t="s">
        <v>277</v>
      </c>
      <c r="B102" s="126" t="s">
        <v>161</v>
      </c>
      <c r="C102" s="123" t="s">
        <v>162</v>
      </c>
      <c r="D102" s="127" t="s">
        <v>227</v>
      </c>
      <c r="E102" s="124">
        <v>43830</v>
      </c>
      <c r="F102" s="123" t="s">
        <v>166</v>
      </c>
      <c r="G102" s="125">
        <v>594</v>
      </c>
    </row>
    <row r="103" spans="1:7" s="128" customFormat="1" ht="30" x14ac:dyDescent="0.25">
      <c r="A103" s="123" t="s">
        <v>278</v>
      </c>
      <c r="B103" s="126" t="s">
        <v>161</v>
      </c>
      <c r="C103" s="123" t="s">
        <v>162</v>
      </c>
      <c r="D103" s="127" t="s">
        <v>227</v>
      </c>
      <c r="E103" s="124">
        <v>43830</v>
      </c>
      <c r="F103" s="123" t="s">
        <v>167</v>
      </c>
      <c r="G103" s="125">
        <v>14.4</v>
      </c>
    </row>
    <row r="104" spans="1:7" x14ac:dyDescent="0.25">
      <c r="A104" s="192" t="s">
        <v>151</v>
      </c>
      <c r="B104" s="193"/>
      <c r="C104" s="193"/>
      <c r="D104" s="193"/>
      <c r="E104" s="193"/>
      <c r="F104" s="194"/>
      <c r="G104" s="85">
        <f>SUM(G56:G103)</f>
        <v>27358.28</v>
      </c>
    </row>
    <row r="105" spans="1:7" s="33" customFormat="1" ht="30" x14ac:dyDescent="0.25">
      <c r="A105" s="123" t="s">
        <v>279</v>
      </c>
      <c r="B105" s="126" t="s">
        <v>161</v>
      </c>
      <c r="C105" s="123" t="s">
        <v>162</v>
      </c>
      <c r="D105" s="127" t="s">
        <v>296</v>
      </c>
      <c r="E105" s="124">
        <v>43861</v>
      </c>
      <c r="F105" s="123" t="s">
        <v>163</v>
      </c>
      <c r="G105" s="125">
        <v>1156.92</v>
      </c>
    </row>
    <row r="106" spans="1:7" s="33" customFormat="1" ht="45" x14ac:dyDescent="0.25">
      <c r="A106" s="123" t="s">
        <v>280</v>
      </c>
      <c r="B106" s="126" t="s">
        <v>161</v>
      </c>
      <c r="C106" s="123" t="s">
        <v>162</v>
      </c>
      <c r="D106" s="127" t="s">
        <v>296</v>
      </c>
      <c r="E106" s="124">
        <v>43861</v>
      </c>
      <c r="F106" s="126" t="s">
        <v>164</v>
      </c>
      <c r="G106" s="125">
        <v>338.75</v>
      </c>
    </row>
    <row r="107" spans="1:7" s="33" customFormat="1" ht="30" x14ac:dyDescent="0.25">
      <c r="A107" s="123" t="s">
        <v>281</v>
      </c>
      <c r="B107" s="126" t="s">
        <v>161</v>
      </c>
      <c r="C107" s="123" t="s">
        <v>162</v>
      </c>
      <c r="D107" s="127" t="s">
        <v>296</v>
      </c>
      <c r="E107" s="124">
        <v>43861</v>
      </c>
      <c r="F107" s="123" t="s">
        <v>166</v>
      </c>
      <c r="G107" s="125">
        <v>453.85</v>
      </c>
    </row>
    <row r="108" spans="1:7" s="33" customFormat="1" ht="30" x14ac:dyDescent="0.25">
      <c r="A108" s="123" t="s">
        <v>282</v>
      </c>
      <c r="B108" s="126" t="s">
        <v>161</v>
      </c>
      <c r="C108" s="123" t="s">
        <v>162</v>
      </c>
      <c r="D108" s="127" t="s">
        <v>296</v>
      </c>
      <c r="E108" s="124">
        <v>43861</v>
      </c>
      <c r="F108" s="123" t="s">
        <v>167</v>
      </c>
      <c r="G108" s="125">
        <v>11</v>
      </c>
    </row>
    <row r="109" spans="1:7" s="33" customFormat="1" ht="30" x14ac:dyDescent="0.25">
      <c r="A109" s="123" t="s">
        <v>283</v>
      </c>
      <c r="B109" s="126" t="s">
        <v>161</v>
      </c>
      <c r="C109" s="123" t="s">
        <v>162</v>
      </c>
      <c r="D109" s="127" t="s">
        <v>296</v>
      </c>
      <c r="E109" s="124">
        <v>43861</v>
      </c>
      <c r="F109" s="123" t="s">
        <v>172</v>
      </c>
      <c r="G109" s="125">
        <v>1421.5</v>
      </c>
    </row>
    <row r="110" spans="1:7" s="33" customFormat="1" ht="45" x14ac:dyDescent="0.25">
      <c r="A110" s="123" t="s">
        <v>284</v>
      </c>
      <c r="B110" s="126" t="s">
        <v>161</v>
      </c>
      <c r="C110" s="123" t="s">
        <v>162</v>
      </c>
      <c r="D110" s="127" t="s">
        <v>296</v>
      </c>
      <c r="E110" s="124">
        <v>43861</v>
      </c>
      <c r="F110" s="126" t="s">
        <v>164</v>
      </c>
      <c r="G110" s="125">
        <v>378.51</v>
      </c>
    </row>
    <row r="111" spans="1:7" s="33" customFormat="1" ht="30" x14ac:dyDescent="0.25">
      <c r="A111" s="123" t="s">
        <v>285</v>
      </c>
      <c r="B111" s="126" t="s">
        <v>161</v>
      </c>
      <c r="C111" s="123" t="s">
        <v>162</v>
      </c>
      <c r="D111" s="127" t="s">
        <v>296</v>
      </c>
      <c r="E111" s="124">
        <v>43861</v>
      </c>
      <c r="F111" s="123" t="s">
        <v>166</v>
      </c>
      <c r="G111" s="125">
        <v>594</v>
      </c>
    </row>
    <row r="112" spans="1:7" s="33" customFormat="1" ht="30" x14ac:dyDescent="0.25">
      <c r="A112" s="123" t="s">
        <v>286</v>
      </c>
      <c r="B112" s="126" t="s">
        <v>161</v>
      </c>
      <c r="C112" s="123" t="s">
        <v>162</v>
      </c>
      <c r="D112" s="127" t="s">
        <v>296</v>
      </c>
      <c r="E112" s="124">
        <v>43861</v>
      </c>
      <c r="F112" s="123" t="s">
        <v>167</v>
      </c>
      <c r="G112" s="125">
        <v>14.4</v>
      </c>
    </row>
    <row r="113" spans="1:7" s="33" customFormat="1" ht="30" x14ac:dyDescent="0.25">
      <c r="A113" s="123" t="s">
        <v>287</v>
      </c>
      <c r="B113" s="126" t="s">
        <v>161</v>
      </c>
      <c r="C113" s="123" t="s">
        <v>162</v>
      </c>
      <c r="D113" s="127" t="s">
        <v>309</v>
      </c>
      <c r="E113" s="124">
        <v>43890</v>
      </c>
      <c r="F113" s="123" t="s">
        <v>163</v>
      </c>
      <c r="G113" s="125">
        <v>1388.16</v>
      </c>
    </row>
    <row r="114" spans="1:7" s="33" customFormat="1" ht="45" x14ac:dyDescent="0.25">
      <c r="A114" s="123" t="s">
        <v>288</v>
      </c>
      <c r="B114" s="126" t="s">
        <v>161</v>
      </c>
      <c r="C114" s="123" t="s">
        <v>162</v>
      </c>
      <c r="D114" s="127" t="s">
        <v>309</v>
      </c>
      <c r="E114" s="124">
        <v>43890</v>
      </c>
      <c r="F114" s="126" t="s">
        <v>164</v>
      </c>
      <c r="G114" s="125">
        <v>411.84</v>
      </c>
    </row>
    <row r="115" spans="1:7" s="33" customFormat="1" ht="30" x14ac:dyDescent="0.25">
      <c r="A115" s="123" t="s">
        <v>289</v>
      </c>
      <c r="B115" s="126" t="s">
        <v>161</v>
      </c>
      <c r="C115" s="123" t="s">
        <v>162</v>
      </c>
      <c r="D115" s="127" t="s">
        <v>309</v>
      </c>
      <c r="E115" s="124">
        <v>43890</v>
      </c>
      <c r="F115" s="123" t="s">
        <v>166</v>
      </c>
      <c r="G115" s="125">
        <v>594</v>
      </c>
    </row>
    <row r="116" spans="1:7" s="33" customFormat="1" ht="30" x14ac:dyDescent="0.25">
      <c r="A116" s="123" t="s">
        <v>290</v>
      </c>
      <c r="B116" s="126" t="s">
        <v>161</v>
      </c>
      <c r="C116" s="123" t="s">
        <v>162</v>
      </c>
      <c r="D116" s="127" t="s">
        <v>309</v>
      </c>
      <c r="E116" s="124">
        <v>43890</v>
      </c>
      <c r="F116" s="123" t="s">
        <v>167</v>
      </c>
      <c r="G116" s="125">
        <v>14.4</v>
      </c>
    </row>
    <row r="117" spans="1:7" s="33" customFormat="1" ht="30" x14ac:dyDescent="0.25">
      <c r="A117" s="123" t="s">
        <v>291</v>
      </c>
      <c r="B117" s="126" t="s">
        <v>161</v>
      </c>
      <c r="C117" s="123" t="s">
        <v>162</v>
      </c>
      <c r="D117" s="127" t="s">
        <v>309</v>
      </c>
      <c r="E117" s="124">
        <v>43890</v>
      </c>
      <c r="F117" s="123" t="s">
        <v>310</v>
      </c>
      <c r="G117" s="125">
        <v>684.48</v>
      </c>
    </row>
    <row r="118" spans="1:7" s="33" customFormat="1" ht="45" x14ac:dyDescent="0.25">
      <c r="A118" s="123" t="s">
        <v>292</v>
      </c>
      <c r="B118" s="126" t="s">
        <v>161</v>
      </c>
      <c r="C118" s="123" t="s">
        <v>162</v>
      </c>
      <c r="D118" s="127" t="s">
        <v>309</v>
      </c>
      <c r="E118" s="124">
        <v>43890</v>
      </c>
      <c r="F118" s="126" t="s">
        <v>164</v>
      </c>
      <c r="G118" s="125">
        <v>73.41</v>
      </c>
    </row>
    <row r="119" spans="1:7" s="33" customFormat="1" ht="30" x14ac:dyDescent="0.25">
      <c r="A119" s="123" t="s">
        <v>293</v>
      </c>
      <c r="B119" s="126" t="s">
        <v>161</v>
      </c>
      <c r="C119" s="123" t="s">
        <v>162</v>
      </c>
      <c r="D119" s="127" t="s">
        <v>309</v>
      </c>
      <c r="E119" s="124">
        <v>43890</v>
      </c>
      <c r="F119" s="123" t="s">
        <v>166</v>
      </c>
      <c r="G119" s="125">
        <v>250.1</v>
      </c>
    </row>
    <row r="120" spans="1:7" s="33" customFormat="1" ht="30" x14ac:dyDescent="0.25">
      <c r="A120" s="123" t="s">
        <v>294</v>
      </c>
      <c r="B120" s="126" t="s">
        <v>161</v>
      </c>
      <c r="C120" s="123" t="s">
        <v>162</v>
      </c>
      <c r="D120" s="127" t="s">
        <v>309</v>
      </c>
      <c r="E120" s="124">
        <v>43890</v>
      </c>
      <c r="F120" s="123" t="s">
        <v>167</v>
      </c>
      <c r="G120" s="125">
        <v>6.06</v>
      </c>
    </row>
    <row r="121" spans="1:7" s="33" customFormat="1" ht="30" x14ac:dyDescent="0.25">
      <c r="A121" s="123" t="s">
        <v>295</v>
      </c>
      <c r="B121" s="126" t="s">
        <v>161</v>
      </c>
      <c r="C121" s="123" t="s">
        <v>162</v>
      </c>
      <c r="D121" s="127" t="s">
        <v>311</v>
      </c>
      <c r="E121" s="124">
        <v>43921</v>
      </c>
      <c r="F121" s="123" t="s">
        <v>163</v>
      </c>
      <c r="G121" s="125">
        <v>1307.8699999999999</v>
      </c>
    </row>
    <row r="122" spans="1:7" s="33" customFormat="1" ht="45" x14ac:dyDescent="0.25">
      <c r="A122" s="123" t="s">
        <v>297</v>
      </c>
      <c r="B122" s="126" t="s">
        <v>161</v>
      </c>
      <c r="C122" s="123" t="s">
        <v>162</v>
      </c>
      <c r="D122" s="127" t="s">
        <v>311</v>
      </c>
      <c r="E122" s="124">
        <v>43921</v>
      </c>
      <c r="F122" s="126" t="s">
        <v>164</v>
      </c>
      <c r="G122" s="125">
        <v>388.02</v>
      </c>
    </row>
    <row r="123" spans="1:7" s="33" customFormat="1" ht="30" x14ac:dyDescent="0.25">
      <c r="A123" s="123" t="s">
        <v>298</v>
      </c>
      <c r="B123" s="126" t="s">
        <v>161</v>
      </c>
      <c r="C123" s="123" t="s">
        <v>162</v>
      </c>
      <c r="D123" s="127" t="s">
        <v>311</v>
      </c>
      <c r="E123" s="124">
        <v>43921</v>
      </c>
      <c r="F123" s="123" t="s">
        <v>166</v>
      </c>
      <c r="G123" s="125">
        <v>559.64</v>
      </c>
    </row>
    <row r="124" spans="1:7" s="33" customFormat="1" ht="30" x14ac:dyDescent="0.25">
      <c r="A124" s="123" t="s">
        <v>299</v>
      </c>
      <c r="B124" s="126" t="s">
        <v>161</v>
      </c>
      <c r="C124" s="123" t="s">
        <v>162</v>
      </c>
      <c r="D124" s="127" t="s">
        <v>311</v>
      </c>
      <c r="E124" s="124">
        <v>43921</v>
      </c>
      <c r="F124" s="123" t="s">
        <v>167</v>
      </c>
      <c r="G124" s="125">
        <v>13.57</v>
      </c>
    </row>
    <row r="125" spans="1:7" s="33" customFormat="1" ht="30" x14ac:dyDescent="0.25">
      <c r="A125" s="123" t="s">
        <v>300</v>
      </c>
      <c r="B125" s="126" t="s">
        <v>161</v>
      </c>
      <c r="C125" s="123" t="s">
        <v>162</v>
      </c>
      <c r="D125" s="127" t="s">
        <v>311</v>
      </c>
      <c r="E125" s="124">
        <v>43921</v>
      </c>
      <c r="F125" s="123" t="s">
        <v>310</v>
      </c>
      <c r="G125" s="125">
        <v>1409.17</v>
      </c>
    </row>
    <row r="126" spans="1:7" s="33" customFormat="1" ht="45" x14ac:dyDescent="0.25">
      <c r="A126" s="123" t="s">
        <v>301</v>
      </c>
      <c r="B126" s="126" t="s">
        <v>161</v>
      </c>
      <c r="C126" s="123" t="s">
        <v>162</v>
      </c>
      <c r="D126" s="127" t="s">
        <v>311</v>
      </c>
      <c r="E126" s="124">
        <v>43921</v>
      </c>
      <c r="F126" s="126" t="s">
        <v>164</v>
      </c>
      <c r="G126" s="125">
        <v>372.17</v>
      </c>
    </row>
    <row r="127" spans="1:7" s="33" customFormat="1" ht="30" x14ac:dyDescent="0.25">
      <c r="A127" s="123" t="s">
        <v>302</v>
      </c>
      <c r="B127" s="126" t="s">
        <v>161</v>
      </c>
      <c r="C127" s="123" t="s">
        <v>162</v>
      </c>
      <c r="D127" s="127" t="s">
        <v>311</v>
      </c>
      <c r="E127" s="124">
        <v>43921</v>
      </c>
      <c r="F127" s="123" t="s">
        <v>166</v>
      </c>
      <c r="G127" s="125">
        <v>587.84</v>
      </c>
    </row>
    <row r="128" spans="1:7" s="33" customFormat="1" ht="30" x14ac:dyDescent="0.25">
      <c r="A128" s="123" t="s">
        <v>303</v>
      </c>
      <c r="B128" s="126" t="s">
        <v>161</v>
      </c>
      <c r="C128" s="123" t="s">
        <v>162</v>
      </c>
      <c r="D128" s="127" t="s">
        <v>311</v>
      </c>
      <c r="E128" s="124">
        <v>43921</v>
      </c>
      <c r="F128" s="123" t="s">
        <v>167</v>
      </c>
      <c r="G128" s="125">
        <v>14.25</v>
      </c>
    </row>
    <row r="129" spans="1:7" s="33" customFormat="1" ht="30" x14ac:dyDescent="0.25">
      <c r="A129" s="123" t="s">
        <v>304</v>
      </c>
      <c r="B129" s="126" t="s">
        <v>161</v>
      </c>
      <c r="C129" s="123" t="s">
        <v>162</v>
      </c>
      <c r="D129" s="127" t="s">
        <v>312</v>
      </c>
      <c r="E129" s="124">
        <v>43951</v>
      </c>
      <c r="F129" s="123" t="s">
        <v>163</v>
      </c>
      <c r="G129" s="125">
        <v>1178.6099999999999</v>
      </c>
    </row>
    <row r="130" spans="1:7" s="33" customFormat="1" ht="45" x14ac:dyDescent="0.25">
      <c r="A130" s="123" t="s">
        <v>305</v>
      </c>
      <c r="B130" s="126" t="s">
        <v>161</v>
      </c>
      <c r="C130" s="123" t="s">
        <v>162</v>
      </c>
      <c r="D130" s="127" t="s">
        <v>312</v>
      </c>
      <c r="E130" s="124">
        <v>43951</v>
      </c>
      <c r="F130" s="126" t="s">
        <v>164</v>
      </c>
      <c r="G130" s="125">
        <v>349.67</v>
      </c>
    </row>
    <row r="131" spans="1:7" s="33" customFormat="1" ht="30" x14ac:dyDescent="0.25">
      <c r="A131" s="123" t="s">
        <v>306</v>
      </c>
      <c r="B131" s="126" t="s">
        <v>161</v>
      </c>
      <c r="C131" s="123" t="s">
        <v>162</v>
      </c>
      <c r="D131" s="127" t="s">
        <v>312</v>
      </c>
      <c r="E131" s="124">
        <v>43951</v>
      </c>
      <c r="F131" s="123" t="s">
        <v>166</v>
      </c>
      <c r="G131" s="125">
        <v>504.33</v>
      </c>
    </row>
    <row r="132" spans="1:7" s="33" customFormat="1" ht="30" x14ac:dyDescent="0.25">
      <c r="A132" s="123" t="s">
        <v>307</v>
      </c>
      <c r="B132" s="126" t="s">
        <v>161</v>
      </c>
      <c r="C132" s="123" t="s">
        <v>162</v>
      </c>
      <c r="D132" s="127" t="s">
        <v>312</v>
      </c>
      <c r="E132" s="124">
        <v>43951</v>
      </c>
      <c r="F132" s="123" t="s">
        <v>167</v>
      </c>
      <c r="G132" s="125">
        <v>12.23</v>
      </c>
    </row>
    <row r="133" spans="1:7" s="33" customFormat="1" ht="30" x14ac:dyDescent="0.25">
      <c r="A133" s="123" t="s">
        <v>308</v>
      </c>
      <c r="B133" s="126" t="s">
        <v>161</v>
      </c>
      <c r="C133" s="123" t="s">
        <v>162</v>
      </c>
      <c r="D133" s="127" t="s">
        <v>312</v>
      </c>
      <c r="E133" s="124">
        <v>43951</v>
      </c>
      <c r="F133" s="123" t="s">
        <v>310</v>
      </c>
      <c r="G133" s="125">
        <v>1262.49</v>
      </c>
    </row>
    <row r="134" spans="1:7" s="33" customFormat="1" ht="45" x14ac:dyDescent="0.25">
      <c r="A134" s="123" t="s">
        <v>313</v>
      </c>
      <c r="B134" s="126" t="s">
        <v>161</v>
      </c>
      <c r="C134" s="123" t="s">
        <v>162</v>
      </c>
      <c r="D134" s="127" t="s">
        <v>312</v>
      </c>
      <c r="E134" s="124">
        <v>43951</v>
      </c>
      <c r="F134" s="126" t="s">
        <v>164</v>
      </c>
      <c r="G134" s="125">
        <v>296.63</v>
      </c>
    </row>
    <row r="135" spans="1:7" s="33" customFormat="1" ht="30" x14ac:dyDescent="0.25">
      <c r="A135" s="123" t="s">
        <v>314</v>
      </c>
      <c r="B135" s="126" t="s">
        <v>161</v>
      </c>
      <c r="C135" s="123" t="s">
        <v>162</v>
      </c>
      <c r="D135" s="127" t="s">
        <v>312</v>
      </c>
      <c r="E135" s="124">
        <v>43951</v>
      </c>
      <c r="F135" s="123" t="s">
        <v>166</v>
      </c>
      <c r="G135" s="125">
        <v>514.51</v>
      </c>
    </row>
    <row r="136" spans="1:7" s="33" customFormat="1" ht="30" x14ac:dyDescent="0.25">
      <c r="A136" s="123" t="s">
        <v>315</v>
      </c>
      <c r="B136" s="126" t="s">
        <v>161</v>
      </c>
      <c r="C136" s="123" t="s">
        <v>162</v>
      </c>
      <c r="D136" s="127" t="s">
        <v>312</v>
      </c>
      <c r="E136" s="124">
        <v>43951</v>
      </c>
      <c r="F136" s="123" t="s">
        <v>167</v>
      </c>
      <c r="G136" s="125">
        <v>12.47</v>
      </c>
    </row>
    <row r="137" spans="1:7" s="33" customFormat="1" ht="30" x14ac:dyDescent="0.25">
      <c r="A137" s="123" t="s">
        <v>316</v>
      </c>
      <c r="B137" s="126" t="s">
        <v>161</v>
      </c>
      <c r="C137" s="123" t="s">
        <v>162</v>
      </c>
      <c r="D137" s="127" t="s">
        <v>324</v>
      </c>
      <c r="E137" s="124">
        <v>43982</v>
      </c>
      <c r="F137" s="123" t="s">
        <v>163</v>
      </c>
      <c r="G137" s="125">
        <v>1019.02</v>
      </c>
    </row>
    <row r="138" spans="1:7" s="33" customFormat="1" ht="45" x14ac:dyDescent="0.25">
      <c r="A138" s="123" t="s">
        <v>317</v>
      </c>
      <c r="B138" s="126" t="s">
        <v>161</v>
      </c>
      <c r="C138" s="123" t="s">
        <v>162</v>
      </c>
      <c r="D138" s="127" t="s">
        <v>324</v>
      </c>
      <c r="E138" s="124">
        <v>43982</v>
      </c>
      <c r="F138" s="126" t="s">
        <v>164</v>
      </c>
      <c r="G138" s="125">
        <v>302.33</v>
      </c>
    </row>
    <row r="139" spans="1:7" s="33" customFormat="1" ht="30" x14ac:dyDescent="0.25">
      <c r="A139" s="123" t="s">
        <v>318</v>
      </c>
      <c r="B139" s="126" t="s">
        <v>161</v>
      </c>
      <c r="C139" s="123" t="s">
        <v>162</v>
      </c>
      <c r="D139" s="127" t="s">
        <v>324</v>
      </c>
      <c r="E139" s="124">
        <v>43982</v>
      </c>
      <c r="F139" s="123" t="s">
        <v>166</v>
      </c>
      <c r="G139" s="125">
        <v>436.04</v>
      </c>
    </row>
    <row r="140" spans="1:7" s="33" customFormat="1" ht="30" x14ac:dyDescent="0.25">
      <c r="A140" s="123" t="s">
        <v>319</v>
      </c>
      <c r="B140" s="126" t="s">
        <v>161</v>
      </c>
      <c r="C140" s="123" t="s">
        <v>162</v>
      </c>
      <c r="D140" s="127" t="s">
        <v>324</v>
      </c>
      <c r="E140" s="124">
        <v>43982</v>
      </c>
      <c r="F140" s="123" t="s">
        <v>167</v>
      </c>
      <c r="G140" s="125">
        <v>10.57</v>
      </c>
    </row>
    <row r="141" spans="1:7" s="33" customFormat="1" ht="30" x14ac:dyDescent="0.25">
      <c r="A141" s="123" t="s">
        <v>320</v>
      </c>
      <c r="B141" s="126" t="s">
        <v>161</v>
      </c>
      <c r="C141" s="123" t="s">
        <v>162</v>
      </c>
      <c r="D141" s="127" t="s">
        <v>324</v>
      </c>
      <c r="E141" s="124">
        <v>43982</v>
      </c>
      <c r="F141" s="123" t="s">
        <v>310</v>
      </c>
      <c r="G141" s="125">
        <v>1346.97</v>
      </c>
    </row>
    <row r="142" spans="1:7" s="33" customFormat="1" ht="45" x14ac:dyDescent="0.25">
      <c r="A142" s="123" t="s">
        <v>321</v>
      </c>
      <c r="B142" s="126" t="s">
        <v>161</v>
      </c>
      <c r="C142" s="123" t="s">
        <v>162</v>
      </c>
      <c r="D142" s="127" t="s">
        <v>324</v>
      </c>
      <c r="E142" s="124">
        <v>43982</v>
      </c>
      <c r="F142" s="126" t="s">
        <v>164</v>
      </c>
      <c r="G142" s="125">
        <v>340.13</v>
      </c>
    </row>
    <row r="143" spans="1:7" s="33" customFormat="1" ht="30" x14ac:dyDescent="0.25">
      <c r="A143" s="123" t="s">
        <v>322</v>
      </c>
      <c r="B143" s="126" t="s">
        <v>161</v>
      </c>
      <c r="C143" s="123" t="s">
        <v>162</v>
      </c>
      <c r="D143" s="127" t="s">
        <v>324</v>
      </c>
      <c r="E143" s="124">
        <v>43982</v>
      </c>
      <c r="F143" s="123" t="s">
        <v>166</v>
      </c>
      <c r="G143" s="125">
        <v>556.74</v>
      </c>
    </row>
    <row r="144" spans="1:7" s="33" customFormat="1" ht="30" x14ac:dyDescent="0.25">
      <c r="A144" s="123" t="s">
        <v>323</v>
      </c>
      <c r="B144" s="126" t="s">
        <v>161</v>
      </c>
      <c r="C144" s="123" t="s">
        <v>162</v>
      </c>
      <c r="D144" s="127" t="s">
        <v>324</v>
      </c>
      <c r="E144" s="124">
        <v>43982</v>
      </c>
      <c r="F144" s="123" t="s">
        <v>167</v>
      </c>
      <c r="G144" s="125">
        <v>13.5</v>
      </c>
    </row>
    <row r="145" spans="1:7" s="33" customFormat="1" ht="30" x14ac:dyDescent="0.25">
      <c r="A145" s="123" t="s">
        <v>325</v>
      </c>
      <c r="B145" s="126" t="s">
        <v>161</v>
      </c>
      <c r="C145" s="123" t="s">
        <v>162</v>
      </c>
      <c r="D145" s="127" t="s">
        <v>333</v>
      </c>
      <c r="E145" s="124">
        <v>44012</v>
      </c>
      <c r="F145" s="123" t="s">
        <v>163</v>
      </c>
      <c r="G145" s="125">
        <v>1388.16</v>
      </c>
    </row>
    <row r="146" spans="1:7" s="33" customFormat="1" ht="45" x14ac:dyDescent="0.25">
      <c r="A146" s="123" t="s">
        <v>326</v>
      </c>
      <c r="B146" s="126" t="s">
        <v>161</v>
      </c>
      <c r="C146" s="123" t="s">
        <v>162</v>
      </c>
      <c r="D146" s="127" t="s">
        <v>333</v>
      </c>
      <c r="E146" s="124">
        <v>44012</v>
      </c>
      <c r="F146" s="126" t="s">
        <v>164</v>
      </c>
      <c r="G146" s="125">
        <v>411.84</v>
      </c>
    </row>
    <row r="147" spans="1:7" s="33" customFormat="1" ht="30" x14ac:dyDescent="0.25">
      <c r="A147" s="123" t="s">
        <v>327</v>
      </c>
      <c r="B147" s="126" t="s">
        <v>161</v>
      </c>
      <c r="C147" s="123" t="s">
        <v>162</v>
      </c>
      <c r="D147" s="127" t="s">
        <v>333</v>
      </c>
      <c r="E147" s="124">
        <v>44012</v>
      </c>
      <c r="F147" s="123" t="s">
        <v>166</v>
      </c>
      <c r="G147" s="125">
        <v>594</v>
      </c>
    </row>
    <row r="148" spans="1:7" s="33" customFormat="1" ht="30" x14ac:dyDescent="0.25">
      <c r="A148" s="123" t="s">
        <v>328</v>
      </c>
      <c r="B148" s="126" t="s">
        <v>161</v>
      </c>
      <c r="C148" s="123" t="s">
        <v>162</v>
      </c>
      <c r="D148" s="127" t="s">
        <v>333</v>
      </c>
      <c r="E148" s="124">
        <v>44012</v>
      </c>
      <c r="F148" s="123" t="s">
        <v>167</v>
      </c>
      <c r="G148" s="125">
        <v>14.4</v>
      </c>
    </row>
    <row r="149" spans="1:7" s="33" customFormat="1" ht="30" x14ac:dyDescent="0.25">
      <c r="A149" s="123" t="s">
        <v>329</v>
      </c>
      <c r="B149" s="126" t="s">
        <v>161</v>
      </c>
      <c r="C149" s="123" t="s">
        <v>162</v>
      </c>
      <c r="D149" s="127" t="s">
        <v>333</v>
      </c>
      <c r="E149" s="124">
        <v>44012</v>
      </c>
      <c r="F149" s="123" t="s">
        <v>310</v>
      </c>
      <c r="G149" s="125">
        <v>1330.14</v>
      </c>
    </row>
    <row r="150" spans="1:7" s="33" customFormat="1" ht="45" x14ac:dyDescent="0.25">
      <c r="A150" s="123" t="s">
        <v>330</v>
      </c>
      <c r="B150" s="126" t="s">
        <v>161</v>
      </c>
      <c r="C150" s="123" t="s">
        <v>162</v>
      </c>
      <c r="D150" s="127" t="s">
        <v>333</v>
      </c>
      <c r="E150" s="124">
        <v>44012</v>
      </c>
      <c r="F150" s="126" t="s">
        <v>164</v>
      </c>
      <c r="G150" s="125">
        <v>331.46</v>
      </c>
    </row>
    <row r="151" spans="1:7" s="33" customFormat="1" ht="30" x14ac:dyDescent="0.25">
      <c r="A151" s="123" t="s">
        <v>331</v>
      </c>
      <c r="B151" s="126" t="s">
        <v>161</v>
      </c>
      <c r="C151" s="123" t="s">
        <v>162</v>
      </c>
      <c r="D151" s="127" t="s">
        <v>333</v>
      </c>
      <c r="E151" s="124">
        <v>44012</v>
      </c>
      <c r="F151" s="123" t="s">
        <v>166</v>
      </c>
      <c r="G151" s="125">
        <v>548.33000000000004</v>
      </c>
    </row>
    <row r="152" spans="1:7" s="33" customFormat="1" ht="30" x14ac:dyDescent="0.25">
      <c r="A152" s="123" t="s">
        <v>332</v>
      </c>
      <c r="B152" s="126" t="s">
        <v>161</v>
      </c>
      <c r="C152" s="123" t="s">
        <v>162</v>
      </c>
      <c r="D152" s="127" t="s">
        <v>333</v>
      </c>
      <c r="E152" s="124">
        <v>44012</v>
      </c>
      <c r="F152" s="123" t="s">
        <v>167</v>
      </c>
      <c r="G152" s="125">
        <v>13.29</v>
      </c>
    </row>
    <row r="153" spans="1:7" x14ac:dyDescent="0.25">
      <c r="A153" s="192" t="s">
        <v>152</v>
      </c>
      <c r="B153" s="193"/>
      <c r="C153" s="193"/>
      <c r="D153" s="193"/>
      <c r="E153" s="193"/>
      <c r="F153" s="194"/>
      <c r="G153" s="85">
        <f>SUM(G105:G152)</f>
        <v>25231.770000000008</v>
      </c>
    </row>
    <row r="154" spans="1:7" s="33" customFormat="1" x14ac:dyDescent="0.25">
      <c r="A154" s="31"/>
      <c r="B154" s="31"/>
      <c r="C154" s="31"/>
      <c r="D154" s="31"/>
      <c r="E154" s="32"/>
      <c r="F154" s="31"/>
      <c r="G154" s="75"/>
    </row>
    <row r="155" spans="1:7" s="33" customFormat="1" x14ac:dyDescent="0.25">
      <c r="A155" s="31"/>
      <c r="B155" s="31"/>
      <c r="C155" s="31"/>
      <c r="D155" s="31"/>
      <c r="E155" s="32"/>
      <c r="F155" s="31"/>
      <c r="G155" s="75"/>
    </row>
    <row r="156" spans="1:7" s="33" customFormat="1" x14ac:dyDescent="0.25">
      <c r="A156" s="31"/>
      <c r="B156" s="31"/>
      <c r="C156" s="31"/>
      <c r="D156" s="31"/>
      <c r="E156" s="32"/>
      <c r="F156" s="31"/>
      <c r="G156" s="75"/>
    </row>
    <row r="157" spans="1:7" s="33" customFormat="1" x14ac:dyDescent="0.25">
      <c r="A157" s="31"/>
      <c r="B157" s="31"/>
      <c r="C157" s="31"/>
      <c r="D157" s="31"/>
      <c r="E157" s="32"/>
      <c r="F157" s="31"/>
      <c r="G157" s="75"/>
    </row>
    <row r="158" spans="1:7" s="33" customFormat="1" x14ac:dyDescent="0.25">
      <c r="A158" s="31"/>
      <c r="B158" s="31"/>
      <c r="C158" s="31"/>
      <c r="D158" s="31"/>
      <c r="E158" s="32"/>
      <c r="F158" s="31"/>
      <c r="G158" s="75"/>
    </row>
    <row r="159" spans="1:7" s="33" customFormat="1" x14ac:dyDescent="0.25">
      <c r="A159" s="31"/>
      <c r="B159" s="31"/>
      <c r="C159" s="31"/>
      <c r="D159" s="31"/>
      <c r="E159" s="32"/>
      <c r="F159" s="31"/>
      <c r="G159" s="75"/>
    </row>
    <row r="160" spans="1:7" s="33" customFormat="1" x14ac:dyDescent="0.25">
      <c r="A160" s="31"/>
      <c r="B160" s="31"/>
      <c r="C160" s="31"/>
      <c r="D160" s="31"/>
      <c r="E160" s="32"/>
      <c r="F160" s="31"/>
      <c r="G160" s="75"/>
    </row>
    <row r="161" spans="1:7" s="33" customFormat="1" x14ac:dyDescent="0.25">
      <c r="A161" s="31"/>
      <c r="B161" s="31"/>
      <c r="C161" s="31"/>
      <c r="D161" s="31"/>
      <c r="E161" s="32"/>
      <c r="F161" s="31"/>
      <c r="G161" s="75"/>
    </row>
    <row r="162" spans="1:7" s="33" customFormat="1" x14ac:dyDescent="0.25">
      <c r="A162" s="31"/>
      <c r="B162" s="31"/>
      <c r="C162" s="31"/>
      <c r="D162" s="31"/>
      <c r="E162" s="32"/>
      <c r="F162" s="31"/>
      <c r="G162" s="75"/>
    </row>
    <row r="163" spans="1:7" s="33" customFormat="1" x14ac:dyDescent="0.25">
      <c r="A163" s="31"/>
      <c r="B163" s="31"/>
      <c r="C163" s="31"/>
      <c r="D163" s="31"/>
      <c r="E163" s="32"/>
      <c r="F163" s="31"/>
      <c r="G163" s="75"/>
    </row>
    <row r="164" spans="1:7" s="33" customFormat="1" x14ac:dyDescent="0.25">
      <c r="A164" s="31"/>
      <c r="B164" s="31"/>
      <c r="C164" s="31"/>
      <c r="D164" s="31"/>
      <c r="E164" s="32"/>
      <c r="F164" s="31"/>
      <c r="G164" s="75"/>
    </row>
    <row r="165" spans="1:7" s="33" customFormat="1" x14ac:dyDescent="0.25">
      <c r="A165" s="31"/>
      <c r="B165" s="31"/>
      <c r="C165" s="31"/>
      <c r="D165" s="31"/>
      <c r="E165" s="32"/>
      <c r="F165" s="31"/>
      <c r="G165" s="75"/>
    </row>
    <row r="166" spans="1:7" s="33" customFormat="1" x14ac:dyDescent="0.25">
      <c r="A166" s="31"/>
      <c r="B166" s="31"/>
      <c r="C166" s="31"/>
      <c r="D166" s="31"/>
      <c r="E166" s="32"/>
      <c r="F166" s="31"/>
      <c r="G166" s="75"/>
    </row>
    <row r="167" spans="1:7" s="33" customFormat="1" x14ac:dyDescent="0.25">
      <c r="A167" s="31"/>
      <c r="B167" s="31"/>
      <c r="C167" s="31"/>
      <c r="D167" s="31"/>
      <c r="E167" s="32"/>
      <c r="F167" s="31"/>
      <c r="G167" s="75"/>
    </row>
    <row r="168" spans="1:7" s="33" customFormat="1" x14ac:dyDescent="0.25">
      <c r="A168" s="31"/>
      <c r="B168" s="31"/>
      <c r="C168" s="31"/>
      <c r="D168" s="31"/>
      <c r="E168" s="32"/>
      <c r="F168" s="31"/>
      <c r="G168" s="75"/>
    </row>
    <row r="169" spans="1:7" s="33" customFormat="1" x14ac:dyDescent="0.25">
      <c r="A169" s="31"/>
      <c r="B169" s="31"/>
      <c r="C169" s="31"/>
      <c r="D169" s="31"/>
      <c r="E169" s="32"/>
      <c r="F169" s="31"/>
      <c r="G169" s="75"/>
    </row>
    <row r="170" spans="1:7" s="33" customFormat="1" x14ac:dyDescent="0.25">
      <c r="A170" s="31"/>
      <c r="B170" s="31"/>
      <c r="C170" s="31"/>
      <c r="D170" s="31"/>
      <c r="E170" s="32"/>
      <c r="F170" s="31"/>
      <c r="G170" s="75"/>
    </row>
    <row r="171" spans="1:7" x14ac:dyDescent="0.25">
      <c r="A171" s="192" t="s">
        <v>153</v>
      </c>
      <c r="B171" s="193"/>
      <c r="C171" s="193"/>
      <c r="D171" s="193"/>
      <c r="E171" s="193"/>
      <c r="F171" s="194"/>
      <c r="G171" s="85">
        <f>SUM(G154:G170)</f>
        <v>0</v>
      </c>
    </row>
    <row r="172" spans="1:7" x14ac:dyDescent="0.25">
      <c r="A172" s="185" t="s">
        <v>59</v>
      </c>
      <c r="B172" s="185"/>
      <c r="C172" s="186"/>
      <c r="D172" s="20"/>
      <c r="E172" s="20"/>
      <c r="F172" s="20"/>
      <c r="G172" s="85">
        <f>G55+G104+G153+G171</f>
        <v>80887.850000000006</v>
      </c>
    </row>
  </sheetData>
  <sheetProtection formatCells="0" formatColumns="0" insertColumns="0" insertRows="0" deleteColumns="0" deleteRows="0" selectLockedCells="1"/>
  <mergeCells count="9">
    <mergeCell ref="A172:C172"/>
    <mergeCell ref="B4:F4"/>
    <mergeCell ref="G4:G6"/>
    <mergeCell ref="A5:A6"/>
    <mergeCell ref="B5:F5"/>
    <mergeCell ref="A55:F55"/>
    <mergeCell ref="A104:F104"/>
    <mergeCell ref="A153:F153"/>
    <mergeCell ref="A171:F171"/>
  </mergeCells>
  <pageMargins left="0.7" right="0.7" top="0.75" bottom="0.75" header="0.3" footer="0.3"/>
  <pageSetup paperSize="9"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48"/>
  <sheetViews>
    <sheetView topLeftCell="A13" workbookViewId="0">
      <selection activeCell="L14" sqref="L14"/>
    </sheetView>
  </sheetViews>
  <sheetFormatPr defaultColWidth="9.140625" defaultRowHeight="15.75" x14ac:dyDescent="0.25"/>
  <cols>
    <col min="1" max="1" width="9.140625" style="1"/>
    <col min="2" max="2" width="15.85546875" style="22" customWidth="1"/>
    <col min="3" max="3" width="24.140625" style="1" customWidth="1"/>
    <col min="4" max="4" width="16.7109375" customWidth="1"/>
    <col min="5" max="5" width="12.140625" customWidth="1"/>
    <col min="6" max="6" width="25.28515625" style="22" customWidth="1"/>
    <col min="7" max="7" width="10.140625" style="1" bestFit="1" customWidth="1"/>
    <col min="8" max="16384" width="9.140625" style="1"/>
  </cols>
  <sheetData>
    <row r="1" spans="1:7" x14ac:dyDescent="0.25">
      <c r="A1" s="3" t="s">
        <v>97</v>
      </c>
      <c r="B1" s="3"/>
    </row>
    <row r="2" spans="1:7" x14ac:dyDescent="0.25">
      <c r="A2" s="100" t="s">
        <v>96</v>
      </c>
    </row>
    <row r="3" spans="1:7" x14ac:dyDescent="0.25">
      <c r="A3" s="4"/>
      <c r="B3" s="187" t="s">
        <v>10</v>
      </c>
      <c r="C3" s="187"/>
      <c r="D3" s="187"/>
      <c r="E3" s="187"/>
      <c r="F3" s="187"/>
      <c r="G3" s="188" t="s">
        <v>15</v>
      </c>
    </row>
    <row r="4" spans="1:7" x14ac:dyDescent="0.25">
      <c r="A4" s="183" t="s">
        <v>1</v>
      </c>
      <c r="B4" s="189" t="s">
        <v>77</v>
      </c>
      <c r="C4" s="190"/>
      <c r="D4" s="190"/>
      <c r="E4" s="190"/>
      <c r="F4" s="191"/>
      <c r="G4" s="188"/>
    </row>
    <row r="5" spans="1:7" ht="47.25" x14ac:dyDescent="0.25">
      <c r="A5" s="184"/>
      <c r="B5" s="6" t="s">
        <v>48</v>
      </c>
      <c r="C5" s="6" t="s">
        <v>49</v>
      </c>
      <c r="D5" s="6" t="s">
        <v>50</v>
      </c>
      <c r="E5" s="6" t="s">
        <v>51</v>
      </c>
      <c r="F5" s="6" t="s">
        <v>52</v>
      </c>
      <c r="G5" s="188"/>
    </row>
    <row r="6" spans="1:7" s="33" customFormat="1" x14ac:dyDescent="0.25">
      <c r="A6" s="31"/>
      <c r="B6" s="31"/>
      <c r="C6" s="31"/>
      <c r="D6" s="31"/>
      <c r="E6" s="32"/>
      <c r="F6" s="31"/>
      <c r="G6" s="75"/>
    </row>
    <row r="7" spans="1:7" s="22" customFormat="1" x14ac:dyDescent="0.25">
      <c r="A7" s="192" t="s">
        <v>150</v>
      </c>
      <c r="B7" s="193"/>
      <c r="C7" s="193"/>
      <c r="D7" s="193"/>
      <c r="E7" s="193"/>
      <c r="F7" s="194"/>
      <c r="G7" s="85">
        <f>SUM(G6:G6)</f>
        <v>0</v>
      </c>
    </row>
    <row r="8" spans="1:7" s="33" customFormat="1" x14ac:dyDescent="0.25">
      <c r="A8" s="38" t="s">
        <v>95</v>
      </c>
      <c r="B8" s="38" t="s">
        <v>119</v>
      </c>
      <c r="C8" s="38"/>
      <c r="D8" s="31"/>
      <c r="E8" s="32"/>
      <c r="F8" s="31"/>
      <c r="G8" s="75"/>
    </row>
    <row r="9" spans="1:7" s="33" customFormat="1" ht="45" x14ac:dyDescent="0.25">
      <c r="A9" s="123" t="s">
        <v>37</v>
      </c>
      <c r="B9" s="123" t="s">
        <v>220</v>
      </c>
      <c r="C9" s="123" t="s">
        <v>230</v>
      </c>
      <c r="D9" s="123" t="s">
        <v>232</v>
      </c>
      <c r="E9" s="124">
        <v>43768</v>
      </c>
      <c r="F9" s="126" t="s">
        <v>335</v>
      </c>
      <c r="G9" s="125">
        <v>200</v>
      </c>
    </row>
    <row r="10" spans="1:7" s="33" customFormat="1" ht="45" x14ac:dyDescent="0.25">
      <c r="A10" s="123" t="s">
        <v>7</v>
      </c>
      <c r="B10" s="123" t="s">
        <v>220</v>
      </c>
      <c r="C10" s="123" t="s">
        <v>231</v>
      </c>
      <c r="D10" s="123" t="s">
        <v>233</v>
      </c>
      <c r="E10" s="124">
        <v>43801</v>
      </c>
      <c r="F10" s="126" t="s">
        <v>336</v>
      </c>
      <c r="G10" s="125">
        <v>12.45</v>
      </c>
    </row>
    <row r="11" spans="1:7" s="22" customFormat="1" x14ac:dyDescent="0.25">
      <c r="A11" s="192" t="s">
        <v>151</v>
      </c>
      <c r="B11" s="193"/>
      <c r="C11" s="193"/>
      <c r="D11" s="193"/>
      <c r="E11" s="193"/>
      <c r="F11" s="194"/>
      <c r="G11" s="85">
        <f>SUM(G8:G10)</f>
        <v>212.45</v>
      </c>
    </row>
    <row r="12" spans="1:7" s="33" customFormat="1" x14ac:dyDescent="0.25">
      <c r="A12" s="31"/>
      <c r="B12" s="31"/>
      <c r="C12" s="31"/>
      <c r="D12" s="31"/>
      <c r="E12" s="32"/>
      <c r="F12" s="31"/>
      <c r="G12" s="75"/>
    </row>
    <row r="13" spans="1:7" s="33" customFormat="1" x14ac:dyDescent="0.25">
      <c r="A13" s="31"/>
      <c r="B13" s="31"/>
      <c r="C13" s="31"/>
      <c r="D13" s="31"/>
      <c r="E13" s="32"/>
      <c r="F13" s="31"/>
      <c r="G13" s="75"/>
    </row>
    <row r="14" spans="1:7" s="33" customFormat="1" x14ac:dyDescent="0.25">
      <c r="A14" s="31"/>
      <c r="B14" s="31"/>
      <c r="C14" s="31"/>
      <c r="D14" s="31"/>
      <c r="E14" s="32"/>
      <c r="F14" s="31"/>
      <c r="G14" s="75"/>
    </row>
    <row r="15" spans="1:7" s="33" customFormat="1" x14ac:dyDescent="0.25">
      <c r="A15" s="31"/>
      <c r="B15" s="31"/>
      <c r="C15" s="31"/>
      <c r="D15" s="31"/>
      <c r="E15" s="32"/>
      <c r="F15" s="31"/>
      <c r="G15" s="75"/>
    </row>
    <row r="16" spans="1:7" s="33" customFormat="1" x14ac:dyDescent="0.25">
      <c r="A16" s="31"/>
      <c r="B16" s="31"/>
      <c r="C16" s="31"/>
      <c r="D16" s="31"/>
      <c r="E16" s="32"/>
      <c r="F16" s="31"/>
      <c r="G16" s="75"/>
    </row>
    <row r="17" spans="1:7" s="33" customFormat="1" x14ac:dyDescent="0.25">
      <c r="A17" s="31"/>
      <c r="B17" s="31"/>
      <c r="C17" s="31"/>
      <c r="D17" s="31"/>
      <c r="E17" s="32"/>
      <c r="F17" s="31"/>
      <c r="G17" s="75"/>
    </row>
    <row r="18" spans="1:7" s="33" customFormat="1" x14ac:dyDescent="0.25">
      <c r="A18" s="31"/>
      <c r="B18" s="31"/>
      <c r="C18" s="31"/>
      <c r="D18" s="31"/>
      <c r="E18" s="32"/>
      <c r="F18" s="31"/>
      <c r="G18" s="75"/>
    </row>
    <row r="19" spans="1:7" s="33" customFormat="1" x14ac:dyDescent="0.25">
      <c r="A19" s="31"/>
      <c r="B19" s="31"/>
      <c r="C19" s="31"/>
      <c r="D19" s="31"/>
      <c r="E19" s="32"/>
      <c r="F19" s="31"/>
      <c r="G19" s="75"/>
    </row>
    <row r="20" spans="1:7" s="33" customFormat="1" x14ac:dyDescent="0.25">
      <c r="A20" s="31"/>
      <c r="B20" s="31"/>
      <c r="C20" s="31"/>
      <c r="D20" s="31"/>
      <c r="E20" s="32"/>
      <c r="F20" s="31"/>
      <c r="G20" s="75"/>
    </row>
    <row r="21" spans="1:7" s="33" customFormat="1" x14ac:dyDescent="0.25">
      <c r="A21" s="31"/>
      <c r="B21" s="31"/>
      <c r="C21" s="31"/>
      <c r="D21" s="31"/>
      <c r="E21" s="32"/>
      <c r="F21" s="31"/>
      <c r="G21" s="75"/>
    </row>
    <row r="22" spans="1:7" s="33" customFormat="1" x14ac:dyDescent="0.25">
      <c r="A22" s="31"/>
      <c r="B22" s="31"/>
      <c r="C22" s="31"/>
      <c r="D22" s="31"/>
      <c r="E22" s="32"/>
      <c r="F22" s="31"/>
      <c r="G22" s="75"/>
    </row>
    <row r="23" spans="1:7" s="33" customFormat="1" x14ac:dyDescent="0.25">
      <c r="A23" s="31"/>
      <c r="B23" s="31"/>
      <c r="C23" s="31"/>
      <c r="D23" s="31"/>
      <c r="E23" s="32"/>
      <c r="F23" s="31"/>
      <c r="G23" s="75"/>
    </row>
    <row r="24" spans="1:7" s="33" customFormat="1" x14ac:dyDescent="0.25">
      <c r="A24" s="31"/>
      <c r="B24" s="31"/>
      <c r="C24" s="31"/>
      <c r="D24" s="31"/>
      <c r="E24" s="32"/>
      <c r="F24" s="31"/>
      <c r="G24" s="75"/>
    </row>
    <row r="25" spans="1:7" s="33" customFormat="1" x14ac:dyDescent="0.25">
      <c r="A25" s="31"/>
      <c r="B25" s="31"/>
      <c r="C25" s="31"/>
      <c r="D25" s="31"/>
      <c r="E25" s="32"/>
      <c r="F25" s="31"/>
      <c r="G25" s="75"/>
    </row>
    <row r="26" spans="1:7" s="33" customFormat="1" x14ac:dyDescent="0.25">
      <c r="A26" s="31"/>
      <c r="B26" s="31"/>
      <c r="C26" s="31"/>
      <c r="D26" s="31"/>
      <c r="E26" s="32"/>
      <c r="F26" s="31"/>
      <c r="G26" s="75"/>
    </row>
    <row r="27" spans="1:7" s="33" customFormat="1" x14ac:dyDescent="0.25">
      <c r="A27" s="31"/>
      <c r="B27" s="31"/>
      <c r="C27" s="31"/>
      <c r="D27" s="31"/>
      <c r="E27" s="32"/>
      <c r="F27" s="31"/>
      <c r="G27" s="75"/>
    </row>
    <row r="28" spans="1:7" s="33" customFormat="1" x14ac:dyDescent="0.25">
      <c r="A28" s="31"/>
      <c r="B28" s="31"/>
      <c r="C28" s="31"/>
      <c r="D28" s="31"/>
      <c r="E28" s="32"/>
      <c r="F28" s="31"/>
      <c r="G28" s="75"/>
    </row>
    <row r="29" spans="1:7" s="22" customFormat="1" x14ac:dyDescent="0.25">
      <c r="A29" s="192" t="s">
        <v>152</v>
      </c>
      <c r="B29" s="193"/>
      <c r="C29" s="193"/>
      <c r="D29" s="193"/>
      <c r="E29" s="193"/>
      <c r="F29" s="194"/>
      <c r="G29" s="85">
        <f>SUM(G12:G28)</f>
        <v>0</v>
      </c>
    </row>
    <row r="30" spans="1:7" s="33" customFormat="1" x14ac:dyDescent="0.25">
      <c r="A30" s="31"/>
      <c r="B30" s="31"/>
      <c r="C30" s="31"/>
      <c r="D30" s="31"/>
      <c r="E30" s="32"/>
      <c r="F30" s="31"/>
      <c r="G30" s="75"/>
    </row>
    <row r="31" spans="1:7" s="33" customFormat="1" x14ac:dyDescent="0.25">
      <c r="A31" s="31"/>
      <c r="B31" s="31"/>
      <c r="C31" s="31"/>
      <c r="D31" s="31"/>
      <c r="E31" s="32"/>
      <c r="F31" s="31"/>
      <c r="G31" s="75"/>
    </row>
    <row r="32" spans="1:7" s="33" customFormat="1" x14ac:dyDescent="0.25">
      <c r="A32" s="31"/>
      <c r="B32" s="31"/>
      <c r="C32" s="31"/>
      <c r="D32" s="31"/>
      <c r="E32" s="32"/>
      <c r="F32" s="31"/>
      <c r="G32" s="75"/>
    </row>
    <row r="33" spans="1:7" s="33" customFormat="1" x14ac:dyDescent="0.25">
      <c r="A33" s="31"/>
      <c r="B33" s="31"/>
      <c r="C33" s="31"/>
      <c r="D33" s="31"/>
      <c r="E33" s="32"/>
      <c r="F33" s="31"/>
      <c r="G33" s="75"/>
    </row>
    <row r="34" spans="1:7" s="33" customFormat="1" x14ac:dyDescent="0.25">
      <c r="A34" s="31"/>
      <c r="B34" s="31"/>
      <c r="C34" s="31"/>
      <c r="D34" s="31"/>
      <c r="E34" s="32"/>
      <c r="F34" s="31"/>
      <c r="G34" s="75"/>
    </row>
    <row r="35" spans="1:7" s="33" customFormat="1" x14ac:dyDescent="0.25">
      <c r="A35" s="31"/>
      <c r="B35" s="31"/>
      <c r="C35" s="31"/>
      <c r="D35" s="31"/>
      <c r="E35" s="32"/>
      <c r="F35" s="31"/>
      <c r="G35" s="75"/>
    </row>
    <row r="36" spans="1:7" s="33" customFormat="1" x14ac:dyDescent="0.25">
      <c r="A36" s="31"/>
      <c r="B36" s="31"/>
      <c r="C36" s="31"/>
      <c r="D36" s="31"/>
      <c r="E36" s="32"/>
      <c r="F36" s="31"/>
      <c r="G36" s="75"/>
    </row>
    <row r="37" spans="1:7" s="33" customFormat="1" x14ac:dyDescent="0.25">
      <c r="A37" s="31"/>
      <c r="B37" s="31"/>
      <c r="C37" s="31"/>
      <c r="D37" s="31"/>
      <c r="E37" s="32"/>
      <c r="F37" s="31"/>
      <c r="G37" s="75"/>
    </row>
    <row r="38" spans="1:7" s="33" customFormat="1" x14ac:dyDescent="0.25">
      <c r="A38" s="31"/>
      <c r="B38" s="31"/>
      <c r="C38" s="31"/>
      <c r="D38" s="31"/>
      <c r="E38" s="32"/>
      <c r="F38" s="31"/>
      <c r="G38" s="75"/>
    </row>
    <row r="39" spans="1:7" s="33" customFormat="1" x14ac:dyDescent="0.25">
      <c r="A39" s="31"/>
      <c r="B39" s="31"/>
      <c r="C39" s="31"/>
      <c r="D39" s="31"/>
      <c r="E39" s="32"/>
      <c r="F39" s="31"/>
      <c r="G39" s="75"/>
    </row>
    <row r="40" spans="1:7" s="33" customFormat="1" x14ac:dyDescent="0.25">
      <c r="A40" s="31"/>
      <c r="B40" s="31"/>
      <c r="C40" s="31"/>
      <c r="D40" s="31"/>
      <c r="E40" s="32"/>
      <c r="F40" s="31"/>
      <c r="G40" s="75"/>
    </row>
    <row r="41" spans="1:7" s="33" customFormat="1" x14ac:dyDescent="0.25">
      <c r="A41" s="31"/>
      <c r="B41" s="31"/>
      <c r="C41" s="31"/>
      <c r="D41" s="31"/>
      <c r="E41" s="32"/>
      <c r="F41" s="31"/>
      <c r="G41" s="75"/>
    </row>
    <row r="42" spans="1:7" s="33" customFormat="1" x14ac:dyDescent="0.25">
      <c r="A42" s="31"/>
      <c r="B42" s="31"/>
      <c r="C42" s="31"/>
      <c r="D42" s="31"/>
      <c r="E42" s="32"/>
      <c r="F42" s="31"/>
      <c r="G42" s="75"/>
    </row>
    <row r="43" spans="1:7" s="33" customFormat="1" x14ac:dyDescent="0.25">
      <c r="A43" s="31"/>
      <c r="B43" s="31"/>
      <c r="C43" s="31"/>
      <c r="D43" s="31"/>
      <c r="E43" s="32"/>
      <c r="F43" s="31"/>
      <c r="G43" s="75"/>
    </row>
    <row r="44" spans="1:7" s="33" customFormat="1" x14ac:dyDescent="0.25">
      <c r="A44" s="31"/>
      <c r="B44" s="31"/>
      <c r="C44" s="31"/>
      <c r="D44" s="31"/>
      <c r="E44" s="32"/>
      <c r="F44" s="31"/>
      <c r="G44" s="75"/>
    </row>
    <row r="45" spans="1:7" s="33" customFormat="1" x14ac:dyDescent="0.25">
      <c r="A45" s="31"/>
      <c r="B45" s="31"/>
      <c r="C45" s="31"/>
      <c r="D45" s="31"/>
      <c r="E45" s="32"/>
      <c r="F45" s="31"/>
      <c r="G45" s="75"/>
    </row>
    <row r="46" spans="1:7" s="33" customFormat="1" x14ac:dyDescent="0.25">
      <c r="A46" s="31"/>
      <c r="B46" s="31"/>
      <c r="C46" s="31"/>
      <c r="D46" s="31"/>
      <c r="E46" s="32"/>
      <c r="F46" s="31"/>
      <c r="G46" s="75"/>
    </row>
    <row r="47" spans="1:7" s="22" customFormat="1" x14ac:dyDescent="0.25">
      <c r="A47" s="192" t="s">
        <v>153</v>
      </c>
      <c r="B47" s="193"/>
      <c r="C47" s="193"/>
      <c r="D47" s="193"/>
      <c r="E47" s="193"/>
      <c r="F47" s="194"/>
      <c r="G47" s="85">
        <f>SUM(G30:G46)</f>
        <v>0</v>
      </c>
    </row>
    <row r="48" spans="1:7" x14ac:dyDescent="0.25">
      <c r="A48" s="185" t="s">
        <v>155</v>
      </c>
      <c r="B48" s="185"/>
      <c r="C48" s="186"/>
      <c r="D48" s="20"/>
      <c r="E48" s="20"/>
      <c r="F48" s="20"/>
      <c r="G48" s="85">
        <f>G7+G11+G29+G47</f>
        <v>212.45</v>
      </c>
    </row>
  </sheetData>
  <sheetProtection formatCells="0" formatColumns="0" insertColumns="0" insertRows="0" deleteColumns="0" deleteRows="0" selectLockedCells="1"/>
  <mergeCells count="9">
    <mergeCell ref="G3:G5"/>
    <mergeCell ref="A48:C48"/>
    <mergeCell ref="A4:A5"/>
    <mergeCell ref="B3:F3"/>
    <mergeCell ref="B4:F4"/>
    <mergeCell ref="A7:F7"/>
    <mergeCell ref="A11:F11"/>
    <mergeCell ref="A29:F29"/>
    <mergeCell ref="A47:F47"/>
  </mergeCells>
  <pageMargins left="0.7" right="0.7" top="0.75" bottom="0.75" header="0.3" footer="0.3"/>
  <pageSetup paperSize="9"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78"/>
  <sheetViews>
    <sheetView topLeftCell="A31" zoomScaleNormal="100" workbookViewId="0">
      <selection activeCell="D66" sqref="D66"/>
    </sheetView>
  </sheetViews>
  <sheetFormatPr defaultColWidth="9.140625" defaultRowHeight="15.75" x14ac:dyDescent="0.25"/>
  <cols>
    <col min="1" max="1" width="9.140625" style="22"/>
    <col min="2" max="2" width="18.28515625" style="22" customWidth="1"/>
    <col min="3" max="3" width="25.5703125" style="22" customWidth="1"/>
    <col min="4" max="4" width="16.7109375" style="16" customWidth="1"/>
    <col min="5" max="5" width="15.7109375" style="16" customWidth="1"/>
    <col min="6" max="6" width="15.42578125" style="22" customWidth="1"/>
    <col min="7" max="16384" width="9.140625" style="22"/>
  </cols>
  <sheetData>
    <row r="1" spans="1:7" x14ac:dyDescent="0.25">
      <c r="A1" s="3" t="s">
        <v>103</v>
      </c>
      <c r="B1" s="3"/>
    </row>
    <row r="2" spans="1:7" x14ac:dyDescent="0.25">
      <c r="A2" s="100" t="s">
        <v>96</v>
      </c>
    </row>
    <row r="3" spans="1:7" x14ac:dyDescent="0.25">
      <c r="A3" s="20"/>
      <c r="B3" s="187" t="s">
        <v>10</v>
      </c>
      <c r="C3" s="187"/>
      <c r="D3" s="187"/>
      <c r="E3" s="187"/>
      <c r="F3" s="187"/>
      <c r="G3" s="188" t="s">
        <v>15</v>
      </c>
    </row>
    <row r="4" spans="1:7" x14ac:dyDescent="0.25">
      <c r="A4" s="183" t="s">
        <v>1</v>
      </c>
      <c r="B4" s="189" t="s">
        <v>76</v>
      </c>
      <c r="C4" s="190"/>
      <c r="D4" s="190"/>
      <c r="E4" s="190"/>
      <c r="F4" s="191"/>
      <c r="G4" s="188"/>
    </row>
    <row r="5" spans="1:7" ht="31.5" x14ac:dyDescent="0.25">
      <c r="A5" s="184"/>
      <c r="B5" s="6" t="s">
        <v>48</v>
      </c>
      <c r="C5" s="6" t="s">
        <v>49</v>
      </c>
      <c r="D5" s="6" t="s">
        <v>50</v>
      </c>
      <c r="E5" s="6" t="s">
        <v>51</v>
      </c>
      <c r="F5" s="6" t="s">
        <v>52</v>
      </c>
      <c r="G5" s="188"/>
    </row>
    <row r="6" spans="1:7" s="33" customFormat="1" x14ac:dyDescent="0.25">
      <c r="A6" s="31"/>
      <c r="B6" s="31"/>
      <c r="C6" s="31"/>
      <c r="D6" s="31"/>
      <c r="E6" s="32"/>
      <c r="F6" s="31"/>
      <c r="G6" s="75"/>
    </row>
    <row r="7" spans="1:7" s="33" customFormat="1" x14ac:dyDescent="0.25">
      <c r="A7" s="31"/>
      <c r="B7" s="31"/>
      <c r="C7" s="31"/>
      <c r="D7" s="31"/>
      <c r="E7" s="32"/>
      <c r="F7" s="31"/>
      <c r="G7" s="75"/>
    </row>
    <row r="8" spans="1:7" s="33" customFormat="1" x14ac:dyDescent="0.25">
      <c r="A8" s="31"/>
      <c r="B8" s="31"/>
      <c r="C8" s="31"/>
      <c r="D8" s="31"/>
      <c r="E8" s="32"/>
      <c r="F8" s="31"/>
      <c r="G8" s="75"/>
    </row>
    <row r="9" spans="1:7" s="33" customFormat="1" x14ac:dyDescent="0.25">
      <c r="A9" s="31"/>
      <c r="B9" s="31"/>
      <c r="C9" s="31"/>
      <c r="D9" s="31"/>
      <c r="E9" s="32"/>
      <c r="F9" s="31"/>
      <c r="G9" s="75"/>
    </row>
    <row r="10" spans="1:7" s="33" customFormat="1" x14ac:dyDescent="0.25">
      <c r="A10" s="31"/>
      <c r="B10" s="31"/>
      <c r="C10" s="31"/>
      <c r="D10" s="31"/>
      <c r="E10" s="32"/>
      <c r="F10" s="31"/>
      <c r="G10" s="75"/>
    </row>
    <row r="11" spans="1:7" s="33" customFormat="1" x14ac:dyDescent="0.25">
      <c r="A11" s="31"/>
      <c r="B11" s="31"/>
      <c r="C11" s="31"/>
      <c r="D11" s="31"/>
      <c r="E11" s="32"/>
      <c r="F11" s="31"/>
      <c r="G11" s="75"/>
    </row>
    <row r="12" spans="1:7" s="33" customFormat="1" x14ac:dyDescent="0.25">
      <c r="A12" s="31"/>
      <c r="B12" s="31"/>
      <c r="C12" s="31"/>
      <c r="D12" s="31"/>
      <c r="E12" s="32"/>
      <c r="F12" s="31"/>
      <c r="G12" s="75"/>
    </row>
    <row r="13" spans="1:7" s="33" customFormat="1" x14ac:dyDescent="0.25">
      <c r="A13" s="31"/>
      <c r="B13" s="31"/>
      <c r="C13" s="31"/>
      <c r="D13" s="31"/>
      <c r="E13" s="32"/>
      <c r="F13" s="31"/>
      <c r="G13" s="75"/>
    </row>
    <row r="14" spans="1:7" s="33" customFormat="1" x14ac:dyDescent="0.25">
      <c r="A14" s="31"/>
      <c r="B14" s="31"/>
      <c r="C14" s="31"/>
      <c r="D14" s="31"/>
      <c r="E14" s="32"/>
      <c r="F14" s="31"/>
      <c r="G14" s="75"/>
    </row>
    <row r="15" spans="1:7" s="33" customFormat="1" x14ac:dyDescent="0.25">
      <c r="A15" s="31"/>
      <c r="B15" s="31"/>
      <c r="C15" s="31"/>
      <c r="D15" s="31"/>
      <c r="E15" s="32"/>
      <c r="F15" s="31"/>
      <c r="G15" s="75"/>
    </row>
    <row r="16" spans="1:7" s="33" customFormat="1" x14ac:dyDescent="0.25">
      <c r="A16" s="31"/>
      <c r="B16" s="31"/>
      <c r="C16" s="31"/>
      <c r="D16" s="31"/>
      <c r="E16" s="32"/>
      <c r="F16" s="31"/>
      <c r="G16" s="75"/>
    </row>
    <row r="17" spans="1:7" s="33" customFormat="1" x14ac:dyDescent="0.25">
      <c r="A17" s="31"/>
      <c r="B17" s="31"/>
      <c r="C17" s="31"/>
      <c r="D17" s="31"/>
      <c r="E17" s="32"/>
      <c r="F17" s="31"/>
      <c r="G17" s="75"/>
    </row>
    <row r="18" spans="1:7" s="33" customFormat="1" x14ac:dyDescent="0.25">
      <c r="A18" s="31"/>
      <c r="B18" s="31"/>
      <c r="C18" s="31"/>
      <c r="D18" s="31"/>
      <c r="E18" s="32"/>
      <c r="F18" s="31"/>
      <c r="G18" s="75"/>
    </row>
    <row r="19" spans="1:7" s="33" customFormat="1" x14ac:dyDescent="0.25">
      <c r="A19" s="31"/>
      <c r="B19" s="31"/>
      <c r="C19" s="31"/>
      <c r="D19" s="31"/>
      <c r="E19" s="32"/>
      <c r="F19" s="31"/>
      <c r="G19" s="75"/>
    </row>
    <row r="20" spans="1:7" s="33" customFormat="1" x14ac:dyDescent="0.25">
      <c r="A20" s="31"/>
      <c r="B20" s="31"/>
      <c r="C20" s="31"/>
      <c r="D20" s="31"/>
      <c r="E20" s="32"/>
      <c r="F20" s="31"/>
      <c r="G20" s="75"/>
    </row>
    <row r="21" spans="1:7" s="33" customFormat="1" x14ac:dyDescent="0.25">
      <c r="A21" s="31"/>
      <c r="B21" s="31"/>
      <c r="C21" s="31"/>
      <c r="D21" s="31"/>
      <c r="E21" s="32"/>
      <c r="F21" s="31"/>
      <c r="G21" s="75"/>
    </row>
    <row r="22" spans="1:7" s="33" customFormat="1" x14ac:dyDescent="0.25">
      <c r="A22" s="31"/>
      <c r="B22" s="31"/>
      <c r="C22" s="31"/>
      <c r="D22" s="31"/>
      <c r="E22" s="32"/>
      <c r="F22" s="31"/>
      <c r="G22" s="75"/>
    </row>
    <row r="23" spans="1:7" x14ac:dyDescent="0.25">
      <c r="A23" s="192" t="s">
        <v>150</v>
      </c>
      <c r="B23" s="193"/>
      <c r="C23" s="193"/>
      <c r="D23" s="193"/>
      <c r="E23" s="193"/>
      <c r="F23" s="194"/>
      <c r="G23" s="85">
        <f>SUM(G6:G22)</f>
        <v>0</v>
      </c>
    </row>
    <row r="24" spans="1:7" s="33" customFormat="1" x14ac:dyDescent="0.25">
      <c r="A24" s="31"/>
      <c r="B24" s="31"/>
      <c r="C24" s="31"/>
      <c r="D24" s="31"/>
      <c r="E24" s="32"/>
      <c r="F24" s="31"/>
      <c r="G24" s="75"/>
    </row>
    <row r="25" spans="1:7" s="33" customFormat="1" x14ac:dyDescent="0.25">
      <c r="A25" s="31"/>
      <c r="B25" s="31"/>
      <c r="C25" s="31"/>
      <c r="D25" s="31"/>
      <c r="E25" s="32"/>
      <c r="F25" s="31"/>
      <c r="G25" s="75"/>
    </row>
    <row r="26" spans="1:7" s="33" customFormat="1" x14ac:dyDescent="0.25">
      <c r="A26" s="31"/>
      <c r="B26" s="31"/>
      <c r="C26" s="31"/>
      <c r="D26" s="31"/>
      <c r="E26" s="32"/>
      <c r="F26" s="31"/>
      <c r="G26" s="75"/>
    </row>
    <row r="27" spans="1:7" s="33" customFormat="1" x14ac:dyDescent="0.25">
      <c r="A27" s="31"/>
      <c r="B27" s="31"/>
      <c r="C27" s="31"/>
      <c r="D27" s="31"/>
      <c r="E27" s="32"/>
      <c r="F27" s="31"/>
      <c r="G27" s="75"/>
    </row>
    <row r="28" spans="1:7" s="33" customFormat="1" x14ac:dyDescent="0.25">
      <c r="A28" s="31"/>
      <c r="B28" s="31"/>
      <c r="C28" s="31"/>
      <c r="D28" s="31"/>
      <c r="E28" s="32"/>
      <c r="F28" s="31"/>
      <c r="G28" s="75"/>
    </row>
    <row r="29" spans="1:7" s="33" customFormat="1" x14ac:dyDescent="0.25">
      <c r="A29" s="31"/>
      <c r="B29" s="31"/>
      <c r="C29" s="31"/>
      <c r="D29" s="31"/>
      <c r="E29" s="32"/>
      <c r="F29" s="31"/>
      <c r="G29" s="75"/>
    </row>
    <row r="30" spans="1:7" s="33" customFormat="1" x14ac:dyDescent="0.25">
      <c r="A30" s="31"/>
      <c r="B30" s="31"/>
      <c r="C30" s="31"/>
      <c r="D30" s="31"/>
      <c r="E30" s="32"/>
      <c r="F30" s="31"/>
      <c r="G30" s="75"/>
    </row>
    <row r="31" spans="1:7" s="33" customFormat="1" x14ac:dyDescent="0.25">
      <c r="A31" s="31"/>
      <c r="B31" s="31"/>
      <c r="C31" s="31"/>
      <c r="D31" s="31"/>
      <c r="E31" s="32"/>
      <c r="F31" s="31"/>
      <c r="G31" s="75"/>
    </row>
    <row r="32" spans="1:7" s="33" customFormat="1" x14ac:dyDescent="0.25">
      <c r="A32" s="31"/>
      <c r="B32" s="31"/>
      <c r="C32" s="31"/>
      <c r="D32" s="31"/>
      <c r="E32" s="32"/>
      <c r="F32" s="31"/>
      <c r="G32" s="75"/>
    </row>
    <row r="33" spans="1:7" s="33" customFormat="1" x14ac:dyDescent="0.25">
      <c r="A33" s="31"/>
      <c r="B33" s="31"/>
      <c r="C33" s="31"/>
      <c r="D33" s="31"/>
      <c r="E33" s="32"/>
      <c r="F33" s="31"/>
      <c r="G33" s="75"/>
    </row>
    <row r="34" spans="1:7" s="33" customFormat="1" x14ac:dyDescent="0.25">
      <c r="A34" s="31"/>
      <c r="B34" s="31"/>
      <c r="C34" s="31"/>
      <c r="D34" s="31"/>
      <c r="E34" s="32"/>
      <c r="F34" s="31"/>
      <c r="G34" s="75"/>
    </row>
    <row r="35" spans="1:7" s="33" customFormat="1" x14ac:dyDescent="0.25">
      <c r="A35" s="31"/>
      <c r="B35" s="31"/>
      <c r="C35" s="31"/>
      <c r="D35" s="31"/>
      <c r="E35" s="32"/>
      <c r="F35" s="31"/>
      <c r="G35" s="75"/>
    </row>
    <row r="36" spans="1:7" s="33" customFormat="1" x14ac:dyDescent="0.25">
      <c r="A36" s="31"/>
      <c r="B36" s="31"/>
      <c r="C36" s="31"/>
      <c r="D36" s="31"/>
      <c r="E36" s="32"/>
      <c r="F36" s="31"/>
      <c r="G36" s="75"/>
    </row>
    <row r="37" spans="1:7" s="33" customFormat="1" x14ac:dyDescent="0.25">
      <c r="A37" s="31"/>
      <c r="B37" s="31"/>
      <c r="C37" s="31"/>
      <c r="D37" s="31"/>
      <c r="E37" s="32"/>
      <c r="F37" s="31"/>
      <c r="G37" s="75"/>
    </row>
    <row r="38" spans="1:7" s="33" customFormat="1" x14ac:dyDescent="0.25">
      <c r="A38" s="31"/>
      <c r="B38" s="31"/>
      <c r="C38" s="31"/>
      <c r="D38" s="31"/>
      <c r="E38" s="32"/>
      <c r="F38" s="31"/>
      <c r="G38" s="75"/>
    </row>
    <row r="39" spans="1:7" s="33" customFormat="1" x14ac:dyDescent="0.25">
      <c r="A39" s="31"/>
      <c r="B39" s="31"/>
      <c r="C39" s="31"/>
      <c r="D39" s="31"/>
      <c r="E39" s="32"/>
      <c r="F39" s="31"/>
      <c r="G39" s="75"/>
    </row>
    <row r="40" spans="1:7" s="33" customFormat="1" x14ac:dyDescent="0.25">
      <c r="A40" s="31"/>
      <c r="B40" s="31"/>
      <c r="C40" s="31"/>
      <c r="D40" s="31"/>
      <c r="E40" s="32"/>
      <c r="F40" s="31"/>
      <c r="G40" s="75"/>
    </row>
    <row r="41" spans="1:7" x14ac:dyDescent="0.25">
      <c r="A41" s="192" t="s">
        <v>151</v>
      </c>
      <c r="B41" s="193"/>
      <c r="C41" s="193"/>
      <c r="D41" s="193"/>
      <c r="E41" s="193"/>
      <c r="F41" s="194"/>
      <c r="G41" s="85">
        <f>SUM(G24:G40)</f>
        <v>0</v>
      </c>
    </row>
    <row r="42" spans="1:7" s="33" customFormat="1" x14ac:dyDescent="0.25">
      <c r="A42" s="31"/>
      <c r="B42" s="31"/>
      <c r="C42" s="31"/>
      <c r="D42" s="31"/>
      <c r="E42" s="32"/>
      <c r="F42" s="31"/>
      <c r="G42" s="75"/>
    </row>
    <row r="43" spans="1:7" s="33" customFormat="1" x14ac:dyDescent="0.25">
      <c r="A43" s="31"/>
      <c r="B43" s="31"/>
      <c r="C43" s="31"/>
      <c r="D43" s="31"/>
      <c r="E43" s="32"/>
      <c r="F43" s="31"/>
      <c r="G43" s="75"/>
    </row>
    <row r="44" spans="1:7" s="33" customFormat="1" x14ac:dyDescent="0.25">
      <c r="A44" s="31"/>
      <c r="B44" s="31"/>
      <c r="C44" s="31"/>
      <c r="D44" s="31"/>
      <c r="E44" s="32"/>
      <c r="F44" s="31"/>
      <c r="G44" s="75"/>
    </row>
    <row r="45" spans="1:7" s="33" customFormat="1" x14ac:dyDescent="0.25">
      <c r="A45" s="31"/>
      <c r="B45" s="31"/>
      <c r="C45" s="31"/>
      <c r="D45" s="31"/>
      <c r="E45" s="32"/>
      <c r="F45" s="31"/>
      <c r="G45" s="75"/>
    </row>
    <row r="46" spans="1:7" s="33" customFormat="1" x14ac:dyDescent="0.25">
      <c r="A46" s="31"/>
      <c r="B46" s="31"/>
      <c r="C46" s="31"/>
      <c r="D46" s="31"/>
      <c r="E46" s="32"/>
      <c r="F46" s="31"/>
      <c r="G46" s="75"/>
    </row>
    <row r="47" spans="1:7" s="33" customFormat="1" x14ac:dyDescent="0.25">
      <c r="A47" s="31"/>
      <c r="B47" s="31"/>
      <c r="C47" s="31"/>
      <c r="D47" s="31"/>
      <c r="E47" s="32"/>
      <c r="F47" s="31"/>
      <c r="G47" s="75"/>
    </row>
    <row r="48" spans="1:7" s="33" customFormat="1" x14ac:dyDescent="0.25">
      <c r="A48" s="31"/>
      <c r="B48" s="31"/>
      <c r="C48" s="31"/>
      <c r="D48" s="31"/>
      <c r="E48" s="32"/>
      <c r="F48" s="31"/>
      <c r="G48" s="75"/>
    </row>
    <row r="49" spans="1:7" s="33" customFormat="1" x14ac:dyDescent="0.25">
      <c r="A49" s="31"/>
      <c r="B49" s="31"/>
      <c r="C49" s="31"/>
      <c r="D49" s="31"/>
      <c r="E49" s="32"/>
      <c r="F49" s="31"/>
      <c r="G49" s="75"/>
    </row>
    <row r="50" spans="1:7" s="33" customFormat="1" x14ac:dyDescent="0.25">
      <c r="A50" s="31"/>
      <c r="B50" s="31"/>
      <c r="C50" s="31"/>
      <c r="D50" s="31"/>
      <c r="E50" s="32"/>
      <c r="F50" s="31"/>
      <c r="G50" s="75"/>
    </row>
    <row r="51" spans="1:7" s="33" customFormat="1" x14ac:dyDescent="0.25">
      <c r="A51" s="31"/>
      <c r="B51" s="31"/>
      <c r="C51" s="31"/>
      <c r="D51" s="31"/>
      <c r="E51" s="32"/>
      <c r="F51" s="31"/>
      <c r="G51" s="75"/>
    </row>
    <row r="52" spans="1:7" s="33" customFormat="1" x14ac:dyDescent="0.25">
      <c r="A52" s="31"/>
      <c r="B52" s="31"/>
      <c r="C52" s="31"/>
      <c r="D52" s="31"/>
      <c r="E52" s="32"/>
      <c r="F52" s="31"/>
      <c r="G52" s="75"/>
    </row>
    <row r="53" spans="1:7" s="33" customFormat="1" x14ac:dyDescent="0.25">
      <c r="A53" s="31"/>
      <c r="B53" s="31"/>
      <c r="C53" s="31"/>
      <c r="D53" s="31"/>
      <c r="E53" s="32"/>
      <c r="F53" s="31"/>
      <c r="G53" s="75"/>
    </row>
    <row r="54" spans="1:7" s="33" customFormat="1" x14ac:dyDescent="0.25">
      <c r="A54" s="31"/>
      <c r="B54" s="31"/>
      <c r="C54" s="31"/>
      <c r="D54" s="31"/>
      <c r="E54" s="32"/>
      <c r="F54" s="31"/>
      <c r="G54" s="75"/>
    </row>
    <row r="55" spans="1:7" s="33" customFormat="1" x14ac:dyDescent="0.25">
      <c r="A55" s="31"/>
      <c r="B55" s="31"/>
      <c r="C55" s="31"/>
      <c r="D55" s="31"/>
      <c r="E55" s="32"/>
      <c r="F55" s="31"/>
      <c r="G55" s="75"/>
    </row>
    <row r="56" spans="1:7" s="33" customFormat="1" x14ac:dyDescent="0.25">
      <c r="A56" s="31"/>
      <c r="B56" s="31"/>
      <c r="C56" s="31"/>
      <c r="D56" s="31"/>
      <c r="E56" s="32"/>
      <c r="F56" s="31"/>
      <c r="G56" s="75"/>
    </row>
    <row r="57" spans="1:7" s="33" customFormat="1" x14ac:dyDescent="0.25">
      <c r="A57" s="31"/>
      <c r="B57" s="31"/>
      <c r="C57" s="31"/>
      <c r="D57" s="31"/>
      <c r="E57" s="32"/>
      <c r="F57" s="31"/>
      <c r="G57" s="75"/>
    </row>
    <row r="58" spans="1:7" s="33" customFormat="1" x14ac:dyDescent="0.25">
      <c r="A58" s="31"/>
      <c r="B58" s="31"/>
      <c r="C58" s="31"/>
      <c r="D58" s="31"/>
      <c r="E58" s="32"/>
      <c r="F58" s="31"/>
      <c r="G58" s="75"/>
    </row>
    <row r="59" spans="1:7" x14ac:dyDescent="0.25">
      <c r="A59" s="192" t="s">
        <v>152</v>
      </c>
      <c r="B59" s="193"/>
      <c r="C59" s="193"/>
      <c r="D59" s="193"/>
      <c r="E59" s="193"/>
      <c r="F59" s="194"/>
      <c r="G59" s="85">
        <f>SUM(G42:G58)</f>
        <v>0</v>
      </c>
    </row>
    <row r="60" spans="1:7" s="33" customFormat="1" x14ac:dyDescent="0.25">
      <c r="A60" s="31"/>
      <c r="B60" s="31"/>
      <c r="C60" s="31"/>
      <c r="D60" s="31"/>
      <c r="E60" s="32"/>
      <c r="F60" s="31"/>
      <c r="G60" s="75"/>
    </row>
    <row r="61" spans="1:7" s="33" customFormat="1" x14ac:dyDescent="0.25">
      <c r="A61" s="31"/>
      <c r="B61" s="31"/>
      <c r="C61" s="31"/>
      <c r="D61" s="31"/>
      <c r="E61" s="32"/>
      <c r="F61" s="31"/>
      <c r="G61" s="75"/>
    </row>
    <row r="62" spans="1:7" s="33" customFormat="1" x14ac:dyDescent="0.25">
      <c r="A62" s="31"/>
      <c r="B62" s="31"/>
      <c r="C62" s="31"/>
      <c r="D62" s="31"/>
      <c r="E62" s="32"/>
      <c r="F62" s="31"/>
      <c r="G62" s="75"/>
    </row>
    <row r="63" spans="1:7" s="33" customFormat="1" x14ac:dyDescent="0.25">
      <c r="A63" s="31"/>
      <c r="B63" s="31"/>
      <c r="C63" s="31"/>
      <c r="D63" s="31"/>
      <c r="E63" s="32"/>
      <c r="F63" s="31"/>
      <c r="G63" s="75"/>
    </row>
    <row r="64" spans="1:7" s="33" customFormat="1" x14ac:dyDescent="0.25">
      <c r="A64" s="31"/>
      <c r="B64" s="31"/>
      <c r="C64" s="31"/>
      <c r="D64" s="31"/>
      <c r="E64" s="32"/>
      <c r="F64" s="31"/>
      <c r="G64" s="75"/>
    </row>
    <row r="65" spans="1:7" s="33" customFormat="1" x14ac:dyDescent="0.25">
      <c r="A65" s="31"/>
      <c r="B65" s="31"/>
      <c r="C65" s="31"/>
      <c r="D65" s="31"/>
      <c r="E65" s="32"/>
      <c r="F65" s="31"/>
      <c r="G65" s="75"/>
    </row>
    <row r="66" spans="1:7" s="33" customFormat="1" x14ac:dyDescent="0.25">
      <c r="A66" s="31"/>
      <c r="B66" s="31"/>
      <c r="C66" s="31"/>
      <c r="D66" s="31"/>
      <c r="E66" s="32"/>
      <c r="F66" s="31"/>
      <c r="G66" s="75"/>
    </row>
    <row r="67" spans="1:7" s="33" customFormat="1" x14ac:dyDescent="0.25">
      <c r="A67" s="31"/>
      <c r="B67" s="31"/>
      <c r="C67" s="31"/>
      <c r="D67" s="31"/>
      <c r="E67" s="32"/>
      <c r="F67" s="31"/>
      <c r="G67" s="75"/>
    </row>
    <row r="68" spans="1:7" s="33" customFormat="1" x14ac:dyDescent="0.25">
      <c r="A68" s="31"/>
      <c r="B68" s="31"/>
      <c r="C68" s="31"/>
      <c r="D68" s="31"/>
      <c r="E68" s="32"/>
      <c r="F68" s="31"/>
      <c r="G68" s="75"/>
    </row>
    <row r="69" spans="1:7" s="33" customFormat="1" x14ac:dyDescent="0.25">
      <c r="A69" s="31"/>
      <c r="B69" s="31"/>
      <c r="C69" s="31"/>
      <c r="D69" s="31"/>
      <c r="E69" s="32"/>
      <c r="F69" s="31"/>
      <c r="G69" s="75"/>
    </row>
    <row r="70" spans="1:7" s="33" customFormat="1" x14ac:dyDescent="0.25">
      <c r="A70" s="31"/>
      <c r="B70" s="31"/>
      <c r="C70" s="31"/>
      <c r="D70" s="31"/>
      <c r="E70" s="32"/>
      <c r="F70" s="31"/>
      <c r="G70" s="75"/>
    </row>
    <row r="71" spans="1:7" s="33" customFormat="1" x14ac:dyDescent="0.25">
      <c r="A71" s="31"/>
      <c r="B71" s="31"/>
      <c r="C71" s="31"/>
      <c r="D71" s="31"/>
      <c r="E71" s="32"/>
      <c r="F71" s="31"/>
      <c r="G71" s="75"/>
    </row>
    <row r="72" spans="1:7" s="33" customFormat="1" x14ac:dyDescent="0.25">
      <c r="A72" s="31"/>
      <c r="B72" s="31"/>
      <c r="C72" s="31"/>
      <c r="D72" s="31"/>
      <c r="E72" s="32"/>
      <c r="F72" s="31"/>
      <c r="G72" s="75"/>
    </row>
    <row r="73" spans="1:7" s="33" customFormat="1" x14ac:dyDescent="0.25">
      <c r="A73" s="31"/>
      <c r="B73" s="31"/>
      <c r="C73" s="31"/>
      <c r="D73" s="31"/>
      <c r="E73" s="32"/>
      <c r="F73" s="31"/>
      <c r="G73" s="75"/>
    </row>
    <row r="74" spans="1:7" s="33" customFormat="1" x14ac:dyDescent="0.25">
      <c r="A74" s="31"/>
      <c r="B74" s="31"/>
      <c r="C74" s="31"/>
      <c r="D74" s="31"/>
      <c r="E74" s="32"/>
      <c r="F74" s="31"/>
      <c r="G74" s="75"/>
    </row>
    <row r="75" spans="1:7" s="33" customFormat="1" x14ac:dyDescent="0.25">
      <c r="A75" s="31"/>
      <c r="B75" s="31"/>
      <c r="C75" s="31"/>
      <c r="D75" s="31"/>
      <c r="E75" s="32"/>
      <c r="F75" s="31"/>
      <c r="G75" s="75"/>
    </row>
    <row r="76" spans="1:7" s="33" customFormat="1" x14ac:dyDescent="0.25">
      <c r="A76" s="31"/>
      <c r="B76" s="31"/>
      <c r="C76" s="31"/>
      <c r="D76" s="31"/>
      <c r="E76" s="32"/>
      <c r="F76" s="31"/>
      <c r="G76" s="75"/>
    </row>
    <row r="77" spans="1:7" x14ac:dyDescent="0.25">
      <c r="A77" s="192" t="s">
        <v>153</v>
      </c>
      <c r="B77" s="193"/>
      <c r="C77" s="193"/>
      <c r="D77" s="193"/>
      <c r="E77" s="193"/>
      <c r="F77" s="194"/>
      <c r="G77" s="85">
        <f>SUM(G60:G76)</f>
        <v>0</v>
      </c>
    </row>
    <row r="78" spans="1:7" x14ac:dyDescent="0.25">
      <c r="A78" s="185" t="s">
        <v>82</v>
      </c>
      <c r="B78" s="185"/>
      <c r="C78" s="186"/>
      <c r="D78" s="20"/>
      <c r="E78" s="20"/>
      <c r="F78" s="20"/>
      <c r="G78" s="85">
        <f>G23+G41+G59+G77</f>
        <v>0</v>
      </c>
    </row>
  </sheetData>
  <sheetProtection formatCells="0" formatColumns="0" formatRows="0" insertColumns="0" insertRows="0" deleteColumns="0" deleteRows="0" selectLockedCells="1"/>
  <mergeCells count="9">
    <mergeCell ref="A78:C78"/>
    <mergeCell ref="B3:F3"/>
    <mergeCell ref="G3:G5"/>
    <mergeCell ref="A4:A5"/>
    <mergeCell ref="B4:F4"/>
    <mergeCell ref="A23:F23"/>
    <mergeCell ref="A41:F41"/>
    <mergeCell ref="A59:F59"/>
    <mergeCell ref="A77:F77"/>
  </mergeCells>
  <pageMargins left="0.7" right="0.7" top="0.75" bottom="0.75" header="0.3" footer="0.3"/>
  <pageSetup paperSize="9" orientation="portrait" verticalDpi="0"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78"/>
  <sheetViews>
    <sheetView zoomScaleNormal="100" workbookViewId="0">
      <selection activeCell="A78" sqref="A78:C78"/>
    </sheetView>
  </sheetViews>
  <sheetFormatPr defaultColWidth="9.140625" defaultRowHeight="15.75" x14ac:dyDescent="0.25"/>
  <cols>
    <col min="1" max="1" width="9.140625" style="22"/>
    <col min="2" max="2" width="18.28515625" style="22" customWidth="1"/>
    <col min="3" max="3" width="25.5703125" style="22" customWidth="1"/>
    <col min="4" max="4" width="16.7109375" style="16" customWidth="1"/>
    <col min="5" max="5" width="15.7109375" style="16" customWidth="1"/>
    <col min="6" max="6" width="15.42578125" style="22" customWidth="1"/>
    <col min="7" max="16384" width="9.140625" style="22"/>
  </cols>
  <sheetData>
    <row r="1" spans="1:7" x14ac:dyDescent="0.25">
      <c r="A1" s="3" t="s">
        <v>149</v>
      </c>
      <c r="B1" s="3"/>
    </row>
    <row r="2" spans="1:7" x14ac:dyDescent="0.25">
      <c r="A2" s="100" t="s">
        <v>96</v>
      </c>
    </row>
    <row r="3" spans="1:7" x14ac:dyDescent="0.25">
      <c r="A3" s="20"/>
      <c r="B3" s="187" t="s">
        <v>10</v>
      </c>
      <c r="C3" s="187"/>
      <c r="D3" s="187"/>
      <c r="E3" s="187"/>
      <c r="F3" s="187"/>
      <c r="G3" s="188" t="s">
        <v>15</v>
      </c>
    </row>
    <row r="4" spans="1:7" x14ac:dyDescent="0.25">
      <c r="A4" s="183" t="s">
        <v>1</v>
      </c>
      <c r="B4" s="189" t="s">
        <v>76</v>
      </c>
      <c r="C4" s="190"/>
      <c r="D4" s="190"/>
      <c r="E4" s="190"/>
      <c r="F4" s="191"/>
      <c r="G4" s="188"/>
    </row>
    <row r="5" spans="1:7" ht="31.5" x14ac:dyDescent="0.25">
      <c r="A5" s="184"/>
      <c r="B5" s="6" t="s">
        <v>48</v>
      </c>
      <c r="C5" s="6" t="s">
        <v>49</v>
      </c>
      <c r="D5" s="6" t="s">
        <v>50</v>
      </c>
      <c r="E5" s="6" t="s">
        <v>51</v>
      </c>
      <c r="F5" s="6" t="s">
        <v>52</v>
      </c>
      <c r="G5" s="188"/>
    </row>
    <row r="6" spans="1:7" s="33" customFormat="1" x14ac:dyDescent="0.25">
      <c r="A6" s="31"/>
      <c r="B6" s="31"/>
      <c r="C6" s="31"/>
      <c r="D6" s="31"/>
      <c r="E6" s="32"/>
      <c r="F6" s="31"/>
      <c r="G6" s="75"/>
    </row>
    <row r="7" spans="1:7" s="33" customFormat="1" x14ac:dyDescent="0.25">
      <c r="A7" s="31"/>
      <c r="B7" s="31"/>
      <c r="C7" s="31"/>
      <c r="D7" s="31"/>
      <c r="E7" s="32"/>
      <c r="F7" s="31"/>
      <c r="G7" s="75"/>
    </row>
    <row r="8" spans="1:7" s="33" customFormat="1" x14ac:dyDescent="0.25">
      <c r="A8" s="31"/>
      <c r="B8" s="31"/>
      <c r="C8" s="31"/>
      <c r="D8" s="31"/>
      <c r="E8" s="32"/>
      <c r="F8" s="31"/>
      <c r="G8" s="75"/>
    </row>
    <row r="9" spans="1:7" s="33" customFormat="1" x14ac:dyDescent="0.25">
      <c r="A9" s="31"/>
      <c r="B9" s="31"/>
      <c r="C9" s="31"/>
      <c r="D9" s="31"/>
      <c r="E9" s="32"/>
      <c r="F9" s="31"/>
      <c r="G9" s="75"/>
    </row>
    <row r="10" spans="1:7" s="33" customFormat="1" x14ac:dyDescent="0.25">
      <c r="A10" s="31"/>
      <c r="B10" s="31"/>
      <c r="C10" s="31"/>
      <c r="D10" s="31"/>
      <c r="E10" s="32"/>
      <c r="F10" s="31"/>
      <c r="G10" s="75"/>
    </row>
    <row r="11" spans="1:7" s="33" customFormat="1" x14ac:dyDescent="0.25">
      <c r="A11" s="31"/>
      <c r="B11" s="31"/>
      <c r="C11" s="31"/>
      <c r="D11" s="31"/>
      <c r="E11" s="32"/>
      <c r="F11" s="31"/>
      <c r="G11" s="75"/>
    </row>
    <row r="12" spans="1:7" s="33" customFormat="1" x14ac:dyDescent="0.25">
      <c r="A12" s="31"/>
      <c r="B12" s="31"/>
      <c r="C12" s="31"/>
      <c r="D12" s="31"/>
      <c r="E12" s="32"/>
      <c r="F12" s="31"/>
      <c r="G12" s="75"/>
    </row>
    <row r="13" spans="1:7" s="33" customFormat="1" x14ac:dyDescent="0.25">
      <c r="A13" s="31"/>
      <c r="B13" s="31"/>
      <c r="C13" s="31"/>
      <c r="D13" s="31"/>
      <c r="E13" s="32"/>
      <c r="F13" s="31"/>
      <c r="G13" s="75"/>
    </row>
    <row r="14" spans="1:7" s="33" customFormat="1" x14ac:dyDescent="0.25">
      <c r="A14" s="31"/>
      <c r="B14" s="31"/>
      <c r="C14" s="31"/>
      <c r="D14" s="31"/>
      <c r="E14" s="32"/>
      <c r="F14" s="31"/>
      <c r="G14" s="75"/>
    </row>
    <row r="15" spans="1:7" s="33" customFormat="1" x14ac:dyDescent="0.25">
      <c r="A15" s="31"/>
      <c r="B15" s="31"/>
      <c r="C15" s="31"/>
      <c r="D15" s="31"/>
      <c r="E15" s="32"/>
      <c r="F15" s="31"/>
      <c r="G15" s="75"/>
    </row>
    <row r="16" spans="1:7" s="33" customFormat="1" x14ac:dyDescent="0.25">
      <c r="A16" s="31"/>
      <c r="B16" s="31"/>
      <c r="C16" s="31"/>
      <c r="D16" s="31"/>
      <c r="E16" s="32"/>
      <c r="F16" s="31"/>
      <c r="G16" s="75"/>
    </row>
    <row r="17" spans="1:7" s="33" customFormat="1" x14ac:dyDescent="0.25">
      <c r="A17" s="31"/>
      <c r="B17" s="31"/>
      <c r="C17" s="31"/>
      <c r="D17" s="31"/>
      <c r="E17" s="32"/>
      <c r="F17" s="31"/>
      <c r="G17" s="75"/>
    </row>
    <row r="18" spans="1:7" s="33" customFormat="1" x14ac:dyDescent="0.25">
      <c r="A18" s="31"/>
      <c r="B18" s="31"/>
      <c r="C18" s="31"/>
      <c r="D18" s="31"/>
      <c r="E18" s="32"/>
      <c r="F18" s="31"/>
      <c r="G18" s="75"/>
    </row>
    <row r="19" spans="1:7" s="33" customFormat="1" x14ac:dyDescent="0.25">
      <c r="A19" s="31"/>
      <c r="B19" s="31"/>
      <c r="C19" s="31"/>
      <c r="D19" s="31"/>
      <c r="E19" s="32"/>
      <c r="F19" s="31"/>
      <c r="G19" s="75"/>
    </row>
    <row r="20" spans="1:7" s="33" customFormat="1" x14ac:dyDescent="0.25">
      <c r="A20" s="31"/>
      <c r="B20" s="31"/>
      <c r="C20" s="31"/>
      <c r="D20" s="31"/>
      <c r="E20" s="32"/>
      <c r="F20" s="31"/>
      <c r="G20" s="75"/>
    </row>
    <row r="21" spans="1:7" s="33" customFormat="1" x14ac:dyDescent="0.25">
      <c r="A21" s="31"/>
      <c r="B21" s="31"/>
      <c r="C21" s="31"/>
      <c r="D21" s="31"/>
      <c r="E21" s="32"/>
      <c r="F21" s="31"/>
      <c r="G21" s="75"/>
    </row>
    <row r="22" spans="1:7" s="33" customFormat="1" x14ac:dyDescent="0.25">
      <c r="A22" s="31"/>
      <c r="B22" s="31"/>
      <c r="C22" s="31"/>
      <c r="D22" s="31"/>
      <c r="E22" s="32"/>
      <c r="F22" s="31"/>
      <c r="G22" s="75"/>
    </row>
    <row r="23" spans="1:7" x14ac:dyDescent="0.25">
      <c r="A23" s="192" t="s">
        <v>150</v>
      </c>
      <c r="B23" s="193"/>
      <c r="C23" s="193"/>
      <c r="D23" s="193"/>
      <c r="E23" s="193"/>
      <c r="F23" s="194"/>
      <c r="G23" s="85">
        <f>SUM(G6:G22)</f>
        <v>0</v>
      </c>
    </row>
    <row r="24" spans="1:7" s="33" customFormat="1" x14ac:dyDescent="0.25">
      <c r="A24" s="31"/>
      <c r="B24" s="31"/>
      <c r="C24" s="31"/>
      <c r="D24" s="31"/>
      <c r="E24" s="32"/>
      <c r="F24" s="31"/>
      <c r="G24" s="75"/>
    </row>
    <row r="25" spans="1:7" s="33" customFormat="1" x14ac:dyDescent="0.25">
      <c r="A25" s="31"/>
      <c r="B25" s="31"/>
      <c r="C25" s="31"/>
      <c r="D25" s="31"/>
      <c r="E25" s="32"/>
      <c r="F25" s="31"/>
      <c r="G25" s="75"/>
    </row>
    <row r="26" spans="1:7" s="33" customFormat="1" x14ac:dyDescent="0.25">
      <c r="A26" s="31"/>
      <c r="B26" s="31"/>
      <c r="C26" s="31"/>
      <c r="D26" s="31"/>
      <c r="E26" s="32"/>
      <c r="F26" s="31"/>
      <c r="G26" s="75"/>
    </row>
    <row r="27" spans="1:7" s="33" customFormat="1" x14ac:dyDescent="0.25">
      <c r="A27" s="31"/>
      <c r="B27" s="31"/>
      <c r="C27" s="31"/>
      <c r="D27" s="31"/>
      <c r="E27" s="32"/>
      <c r="F27" s="31"/>
      <c r="G27" s="75"/>
    </row>
    <row r="28" spans="1:7" s="33" customFormat="1" x14ac:dyDescent="0.25">
      <c r="A28" s="31"/>
      <c r="B28" s="31"/>
      <c r="C28" s="31"/>
      <c r="D28" s="31"/>
      <c r="E28" s="32"/>
      <c r="F28" s="31"/>
      <c r="G28" s="75"/>
    </row>
    <row r="29" spans="1:7" s="33" customFormat="1" x14ac:dyDescent="0.25">
      <c r="A29" s="31"/>
      <c r="B29" s="31"/>
      <c r="C29" s="31"/>
      <c r="D29" s="31"/>
      <c r="E29" s="32"/>
      <c r="F29" s="31"/>
      <c r="G29" s="75"/>
    </row>
    <row r="30" spans="1:7" s="33" customFormat="1" x14ac:dyDescent="0.25">
      <c r="A30" s="31"/>
      <c r="B30" s="31"/>
      <c r="C30" s="31"/>
      <c r="D30" s="31"/>
      <c r="E30" s="32"/>
      <c r="F30" s="31"/>
      <c r="G30" s="75"/>
    </row>
    <row r="31" spans="1:7" s="33" customFormat="1" x14ac:dyDescent="0.25">
      <c r="A31" s="31"/>
      <c r="B31" s="31"/>
      <c r="C31" s="31"/>
      <c r="D31" s="31"/>
      <c r="E31" s="32"/>
      <c r="F31" s="31"/>
      <c r="G31" s="75"/>
    </row>
    <row r="32" spans="1:7" s="33" customFormat="1" x14ac:dyDescent="0.25">
      <c r="A32" s="31"/>
      <c r="B32" s="31"/>
      <c r="C32" s="31"/>
      <c r="D32" s="31"/>
      <c r="E32" s="32"/>
      <c r="F32" s="31"/>
      <c r="G32" s="75"/>
    </row>
    <row r="33" spans="1:7" s="33" customFormat="1" x14ac:dyDescent="0.25">
      <c r="A33" s="31"/>
      <c r="B33" s="31"/>
      <c r="C33" s="31"/>
      <c r="D33" s="31"/>
      <c r="E33" s="32"/>
      <c r="F33" s="31"/>
      <c r="G33" s="75"/>
    </row>
    <row r="34" spans="1:7" s="33" customFormat="1" x14ac:dyDescent="0.25">
      <c r="A34" s="31"/>
      <c r="B34" s="31"/>
      <c r="C34" s="31"/>
      <c r="D34" s="31"/>
      <c r="E34" s="32"/>
      <c r="F34" s="31"/>
      <c r="G34" s="75"/>
    </row>
    <row r="35" spans="1:7" s="33" customFormat="1" x14ac:dyDescent="0.25">
      <c r="A35" s="31"/>
      <c r="B35" s="31"/>
      <c r="C35" s="31"/>
      <c r="D35" s="31"/>
      <c r="E35" s="32"/>
      <c r="F35" s="31"/>
      <c r="G35" s="75"/>
    </row>
    <row r="36" spans="1:7" s="33" customFormat="1" x14ac:dyDescent="0.25">
      <c r="A36" s="31"/>
      <c r="B36" s="31"/>
      <c r="C36" s="31"/>
      <c r="D36" s="31"/>
      <c r="E36" s="32"/>
      <c r="F36" s="31"/>
      <c r="G36" s="75"/>
    </row>
    <row r="37" spans="1:7" s="33" customFormat="1" x14ac:dyDescent="0.25">
      <c r="A37" s="31"/>
      <c r="B37" s="31"/>
      <c r="C37" s="31"/>
      <c r="D37" s="31"/>
      <c r="E37" s="32"/>
      <c r="F37" s="31"/>
      <c r="G37" s="75"/>
    </row>
    <row r="38" spans="1:7" s="33" customFormat="1" x14ac:dyDescent="0.25">
      <c r="A38" s="31"/>
      <c r="B38" s="31"/>
      <c r="C38" s="31"/>
      <c r="D38" s="31"/>
      <c r="E38" s="32"/>
      <c r="F38" s="31"/>
      <c r="G38" s="75"/>
    </row>
    <row r="39" spans="1:7" s="33" customFormat="1" x14ac:dyDescent="0.25">
      <c r="A39" s="31"/>
      <c r="B39" s="31"/>
      <c r="C39" s="31"/>
      <c r="D39" s="31"/>
      <c r="E39" s="32"/>
      <c r="F39" s="31"/>
      <c r="G39" s="75"/>
    </row>
    <row r="40" spans="1:7" s="33" customFormat="1" x14ac:dyDescent="0.25">
      <c r="A40" s="31"/>
      <c r="B40" s="31"/>
      <c r="C40" s="31"/>
      <c r="D40" s="31"/>
      <c r="E40" s="32"/>
      <c r="F40" s="31"/>
      <c r="G40" s="75"/>
    </row>
    <row r="41" spans="1:7" x14ac:dyDescent="0.25">
      <c r="A41" s="192" t="s">
        <v>151</v>
      </c>
      <c r="B41" s="193"/>
      <c r="C41" s="193"/>
      <c r="D41" s="193"/>
      <c r="E41" s="193"/>
      <c r="F41" s="194"/>
      <c r="G41" s="85">
        <f>SUM(G24:G40)</f>
        <v>0</v>
      </c>
    </row>
    <row r="42" spans="1:7" s="33" customFormat="1" x14ac:dyDescent="0.25">
      <c r="A42" s="31"/>
      <c r="B42" s="31"/>
      <c r="C42" s="31"/>
      <c r="D42" s="31"/>
      <c r="E42" s="32"/>
      <c r="F42" s="31"/>
      <c r="G42" s="75"/>
    </row>
    <row r="43" spans="1:7" s="33" customFormat="1" x14ac:dyDescent="0.25">
      <c r="A43" s="31"/>
      <c r="B43" s="31"/>
      <c r="C43" s="31"/>
      <c r="D43" s="31"/>
      <c r="E43" s="32"/>
      <c r="F43" s="31"/>
      <c r="G43" s="75"/>
    </row>
    <row r="44" spans="1:7" s="33" customFormat="1" x14ac:dyDescent="0.25">
      <c r="A44" s="31"/>
      <c r="B44" s="31"/>
      <c r="C44" s="31"/>
      <c r="D44" s="31"/>
      <c r="E44" s="32"/>
      <c r="F44" s="31"/>
      <c r="G44" s="75"/>
    </row>
    <row r="45" spans="1:7" s="33" customFormat="1" x14ac:dyDescent="0.25">
      <c r="A45" s="31"/>
      <c r="B45" s="31"/>
      <c r="C45" s="31"/>
      <c r="D45" s="31"/>
      <c r="E45" s="32"/>
      <c r="F45" s="31"/>
      <c r="G45" s="75"/>
    </row>
    <row r="46" spans="1:7" s="33" customFormat="1" x14ac:dyDescent="0.25">
      <c r="A46" s="31"/>
      <c r="B46" s="31"/>
      <c r="C46" s="31"/>
      <c r="D46" s="31"/>
      <c r="E46" s="32"/>
      <c r="F46" s="31"/>
      <c r="G46" s="75"/>
    </row>
    <row r="47" spans="1:7" s="33" customFormat="1" x14ac:dyDescent="0.25">
      <c r="A47" s="31"/>
      <c r="B47" s="31"/>
      <c r="C47" s="31"/>
      <c r="D47" s="31"/>
      <c r="E47" s="32"/>
      <c r="F47" s="31"/>
      <c r="G47" s="75"/>
    </row>
    <row r="48" spans="1:7" s="33" customFormat="1" x14ac:dyDescent="0.25">
      <c r="A48" s="31"/>
      <c r="B48" s="31"/>
      <c r="C48" s="31"/>
      <c r="D48" s="31"/>
      <c r="E48" s="32"/>
      <c r="F48" s="31"/>
      <c r="G48" s="75"/>
    </row>
    <row r="49" spans="1:7" s="33" customFormat="1" x14ac:dyDescent="0.25">
      <c r="A49" s="31"/>
      <c r="B49" s="31"/>
      <c r="C49" s="31"/>
      <c r="D49" s="31"/>
      <c r="E49" s="32"/>
      <c r="F49" s="31"/>
      <c r="G49" s="75"/>
    </row>
    <row r="50" spans="1:7" s="33" customFormat="1" x14ac:dyDescent="0.25">
      <c r="A50" s="31"/>
      <c r="B50" s="31"/>
      <c r="C50" s="31"/>
      <c r="D50" s="31"/>
      <c r="E50" s="32"/>
      <c r="F50" s="31"/>
      <c r="G50" s="75"/>
    </row>
    <row r="51" spans="1:7" s="33" customFormat="1" x14ac:dyDescent="0.25">
      <c r="A51" s="31"/>
      <c r="B51" s="31"/>
      <c r="C51" s="31"/>
      <c r="D51" s="31"/>
      <c r="E51" s="32"/>
      <c r="F51" s="31"/>
      <c r="G51" s="75"/>
    </row>
    <row r="52" spans="1:7" s="33" customFormat="1" x14ac:dyDescent="0.25">
      <c r="A52" s="31"/>
      <c r="B52" s="31"/>
      <c r="C52" s="31"/>
      <c r="D52" s="31"/>
      <c r="E52" s="32"/>
      <c r="F52" s="31"/>
      <c r="G52" s="75"/>
    </row>
    <row r="53" spans="1:7" s="33" customFormat="1" x14ac:dyDescent="0.25">
      <c r="A53" s="31"/>
      <c r="B53" s="31"/>
      <c r="C53" s="31"/>
      <c r="D53" s="31"/>
      <c r="E53" s="32"/>
      <c r="F53" s="31"/>
      <c r="G53" s="75"/>
    </row>
    <row r="54" spans="1:7" s="33" customFormat="1" x14ac:dyDescent="0.25">
      <c r="A54" s="31"/>
      <c r="B54" s="31"/>
      <c r="C54" s="31"/>
      <c r="D54" s="31"/>
      <c r="E54" s="32"/>
      <c r="F54" s="31"/>
      <c r="G54" s="75"/>
    </row>
    <row r="55" spans="1:7" s="33" customFormat="1" x14ac:dyDescent="0.25">
      <c r="A55" s="31"/>
      <c r="B55" s="31"/>
      <c r="C55" s="31"/>
      <c r="D55" s="31"/>
      <c r="E55" s="32"/>
      <c r="F55" s="31"/>
      <c r="G55" s="75"/>
    </row>
    <row r="56" spans="1:7" s="33" customFormat="1" x14ac:dyDescent="0.25">
      <c r="A56" s="31"/>
      <c r="B56" s="31"/>
      <c r="C56" s="31"/>
      <c r="D56" s="31"/>
      <c r="E56" s="32"/>
      <c r="F56" s="31"/>
      <c r="G56" s="75"/>
    </row>
    <row r="57" spans="1:7" s="33" customFormat="1" x14ac:dyDescent="0.25">
      <c r="A57" s="31"/>
      <c r="B57" s="31"/>
      <c r="C57" s="31"/>
      <c r="D57" s="31"/>
      <c r="E57" s="32"/>
      <c r="F57" s="31"/>
      <c r="G57" s="75"/>
    </row>
    <row r="58" spans="1:7" s="33" customFormat="1" x14ac:dyDescent="0.25">
      <c r="A58" s="31"/>
      <c r="B58" s="31"/>
      <c r="C58" s="31"/>
      <c r="D58" s="31"/>
      <c r="E58" s="32"/>
      <c r="F58" s="31"/>
      <c r="G58" s="75"/>
    </row>
    <row r="59" spans="1:7" x14ac:dyDescent="0.25">
      <c r="A59" s="192" t="s">
        <v>152</v>
      </c>
      <c r="B59" s="193"/>
      <c r="C59" s="193"/>
      <c r="D59" s="193"/>
      <c r="E59" s="193"/>
      <c r="F59" s="194"/>
      <c r="G59" s="85">
        <f>SUM(G42:G58)</f>
        <v>0</v>
      </c>
    </row>
    <row r="60" spans="1:7" s="33" customFormat="1" x14ac:dyDescent="0.25">
      <c r="A60" s="31"/>
      <c r="B60" s="31"/>
      <c r="C60" s="31"/>
      <c r="D60" s="31"/>
      <c r="E60" s="32"/>
      <c r="F60" s="31"/>
      <c r="G60" s="75"/>
    </row>
    <row r="61" spans="1:7" s="33" customFormat="1" x14ac:dyDescent="0.25">
      <c r="A61" s="31"/>
      <c r="B61" s="31"/>
      <c r="C61" s="31"/>
      <c r="D61" s="31"/>
      <c r="E61" s="32"/>
      <c r="F61" s="31"/>
      <c r="G61" s="75"/>
    </row>
    <row r="62" spans="1:7" s="33" customFormat="1" x14ac:dyDescent="0.25">
      <c r="A62" s="31"/>
      <c r="B62" s="31"/>
      <c r="C62" s="31"/>
      <c r="D62" s="31"/>
      <c r="E62" s="32"/>
      <c r="F62" s="31"/>
      <c r="G62" s="75"/>
    </row>
    <row r="63" spans="1:7" s="33" customFormat="1" x14ac:dyDescent="0.25">
      <c r="A63" s="31"/>
      <c r="B63" s="31"/>
      <c r="C63" s="31"/>
      <c r="D63" s="31"/>
      <c r="E63" s="32"/>
      <c r="F63" s="31"/>
      <c r="G63" s="75"/>
    </row>
    <row r="64" spans="1:7" s="33" customFormat="1" x14ac:dyDescent="0.25">
      <c r="A64" s="31"/>
      <c r="B64" s="31"/>
      <c r="C64" s="31"/>
      <c r="D64" s="31"/>
      <c r="E64" s="32"/>
      <c r="F64" s="31"/>
      <c r="G64" s="75"/>
    </row>
    <row r="65" spans="1:7" s="33" customFormat="1" x14ac:dyDescent="0.25">
      <c r="A65" s="31"/>
      <c r="B65" s="31"/>
      <c r="C65" s="31"/>
      <c r="D65" s="31"/>
      <c r="E65" s="32"/>
      <c r="F65" s="31"/>
      <c r="G65" s="75"/>
    </row>
    <row r="66" spans="1:7" s="33" customFormat="1" x14ac:dyDescent="0.25">
      <c r="A66" s="31"/>
      <c r="B66" s="31"/>
      <c r="C66" s="31"/>
      <c r="D66" s="31"/>
      <c r="E66" s="32"/>
      <c r="F66" s="31"/>
      <c r="G66" s="75"/>
    </row>
    <row r="67" spans="1:7" s="33" customFormat="1" x14ac:dyDescent="0.25">
      <c r="A67" s="31"/>
      <c r="B67" s="31"/>
      <c r="C67" s="31"/>
      <c r="D67" s="31"/>
      <c r="E67" s="32"/>
      <c r="F67" s="31"/>
      <c r="G67" s="75"/>
    </row>
    <row r="68" spans="1:7" s="33" customFormat="1" x14ac:dyDescent="0.25">
      <c r="A68" s="31"/>
      <c r="B68" s="31"/>
      <c r="C68" s="31"/>
      <c r="D68" s="31"/>
      <c r="E68" s="32"/>
      <c r="F68" s="31"/>
      <c r="G68" s="75"/>
    </row>
    <row r="69" spans="1:7" s="33" customFormat="1" x14ac:dyDescent="0.25">
      <c r="A69" s="31"/>
      <c r="B69" s="31"/>
      <c r="C69" s="31"/>
      <c r="D69" s="31"/>
      <c r="E69" s="32"/>
      <c r="F69" s="31"/>
      <c r="G69" s="75"/>
    </row>
    <row r="70" spans="1:7" s="33" customFormat="1" x14ac:dyDescent="0.25">
      <c r="A70" s="31"/>
      <c r="B70" s="31"/>
      <c r="C70" s="31"/>
      <c r="D70" s="31"/>
      <c r="E70" s="32"/>
      <c r="F70" s="31"/>
      <c r="G70" s="75"/>
    </row>
    <row r="71" spans="1:7" s="33" customFormat="1" x14ac:dyDescent="0.25">
      <c r="A71" s="31"/>
      <c r="B71" s="31"/>
      <c r="C71" s="31"/>
      <c r="D71" s="31"/>
      <c r="E71" s="32"/>
      <c r="F71" s="31"/>
      <c r="G71" s="75"/>
    </row>
    <row r="72" spans="1:7" s="33" customFormat="1" x14ac:dyDescent="0.25">
      <c r="A72" s="31"/>
      <c r="B72" s="31"/>
      <c r="C72" s="31"/>
      <c r="D72" s="31"/>
      <c r="E72" s="32"/>
      <c r="F72" s="31"/>
      <c r="G72" s="75"/>
    </row>
    <row r="73" spans="1:7" s="33" customFormat="1" x14ac:dyDescent="0.25">
      <c r="A73" s="31"/>
      <c r="B73" s="31"/>
      <c r="C73" s="31"/>
      <c r="D73" s="31"/>
      <c r="E73" s="32"/>
      <c r="F73" s="31"/>
      <c r="G73" s="75"/>
    </row>
    <row r="74" spans="1:7" s="33" customFormat="1" x14ac:dyDescent="0.25">
      <c r="A74" s="31"/>
      <c r="B74" s="31"/>
      <c r="C74" s="31"/>
      <c r="D74" s="31"/>
      <c r="E74" s="32"/>
      <c r="F74" s="31"/>
      <c r="G74" s="75"/>
    </row>
    <row r="75" spans="1:7" s="33" customFormat="1" x14ac:dyDescent="0.25">
      <c r="A75" s="31"/>
      <c r="B75" s="31"/>
      <c r="C75" s="31"/>
      <c r="D75" s="31"/>
      <c r="E75" s="32"/>
      <c r="F75" s="31"/>
      <c r="G75" s="75"/>
    </row>
    <row r="76" spans="1:7" s="33" customFormat="1" x14ac:dyDescent="0.25">
      <c r="A76" s="31"/>
      <c r="B76" s="31"/>
      <c r="C76" s="31"/>
      <c r="D76" s="31"/>
      <c r="E76" s="32"/>
      <c r="F76" s="31"/>
      <c r="G76" s="75"/>
    </row>
    <row r="77" spans="1:7" x14ac:dyDescent="0.25">
      <c r="A77" s="192" t="s">
        <v>153</v>
      </c>
      <c r="B77" s="193"/>
      <c r="C77" s="193"/>
      <c r="D77" s="193"/>
      <c r="E77" s="193"/>
      <c r="F77" s="194"/>
      <c r="G77" s="85">
        <f>SUM(G60:G76)</f>
        <v>0</v>
      </c>
    </row>
    <row r="78" spans="1:7" x14ac:dyDescent="0.25">
      <c r="A78" s="185" t="s">
        <v>154</v>
      </c>
      <c r="B78" s="185"/>
      <c r="C78" s="186"/>
      <c r="D78" s="20"/>
      <c r="E78" s="20"/>
      <c r="F78" s="20"/>
      <c r="G78" s="85">
        <f>G59+G77+G41+G23</f>
        <v>0</v>
      </c>
    </row>
  </sheetData>
  <sheetProtection formatCells="0" formatColumns="0" formatRows="0" insertColumns="0" insertRows="0" deleteColumns="0" deleteRows="0" selectLockedCells="1"/>
  <mergeCells count="9">
    <mergeCell ref="A78:C78"/>
    <mergeCell ref="A77:F77"/>
    <mergeCell ref="B3:F3"/>
    <mergeCell ref="G3:G5"/>
    <mergeCell ref="A4:A5"/>
    <mergeCell ref="B4:F4"/>
    <mergeCell ref="A23:F23"/>
    <mergeCell ref="A41:F41"/>
    <mergeCell ref="A59:F59"/>
  </mergeCells>
  <pageMargins left="0.7" right="0.7" top="0.75" bottom="0.75" header="0.3" footer="0.3"/>
  <pageSetup paperSize="9" orientation="portrait" verticalDpi="0"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1" sqref="A11"/>
    </sheetView>
  </sheetViews>
  <sheetFormatPr defaultRowHeight="15" x14ac:dyDescent="0.25"/>
  <cols>
    <col min="1" max="1" width="64.5703125" bestFit="1" customWidth="1"/>
    <col min="2" max="2" width="7.5703125" bestFit="1" customWidth="1"/>
    <col min="3" max="3" width="11.85546875" bestFit="1" customWidth="1"/>
  </cols>
  <sheetData>
    <row r="1" spans="1:1" ht="15.75" x14ac:dyDescent="0.25">
      <c r="A1" s="22" t="s">
        <v>26</v>
      </c>
    </row>
    <row r="2" spans="1:1" ht="15.75" x14ac:dyDescent="0.25">
      <c r="A2" s="22" t="s">
        <v>27</v>
      </c>
    </row>
    <row r="3" spans="1:1" ht="15.75" x14ac:dyDescent="0.25">
      <c r="A3" s="22" t="s">
        <v>28</v>
      </c>
    </row>
    <row r="6" spans="1:1" ht="15.75" x14ac:dyDescent="0.25">
      <c r="A6" s="22" t="s">
        <v>38</v>
      </c>
    </row>
    <row r="7" spans="1:1" ht="15.75" x14ac:dyDescent="0.25">
      <c r="A7" s="22" t="s">
        <v>78</v>
      </c>
    </row>
    <row r="8" spans="1:1" s="16" customFormat="1" ht="15.75" x14ac:dyDescent="0.25">
      <c r="A8" s="22" t="s">
        <v>54</v>
      </c>
    </row>
    <row r="9" spans="1:1" ht="15.75" x14ac:dyDescent="0.25">
      <c r="A9" s="22" t="s">
        <v>55</v>
      </c>
    </row>
    <row r="12" spans="1:1" ht="15.75" x14ac:dyDescent="0.25">
      <c r="A12" s="22" t="s">
        <v>71</v>
      </c>
    </row>
    <row r="13" spans="1:1" ht="15.75" x14ac:dyDescent="0.25">
      <c r="A13" s="22" t="s">
        <v>72</v>
      </c>
    </row>
    <row r="14" spans="1:1" ht="15.75" x14ac:dyDescent="0.25">
      <c r="A14" s="22" t="s">
        <v>73</v>
      </c>
    </row>
  </sheetData>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A. Eelarve</vt:lpstr>
      <vt:lpstr>B. Maksetaotlus</vt:lpstr>
      <vt:lpstr>C. KULUARUANDE KOOND</vt:lpstr>
      <vt:lpstr>C1. Tööjõukulud</vt:lpstr>
      <vt:lpstr>C2. Sõidu- ja lähetuskulud</vt:lpstr>
      <vt:lpstr>C3. Seadmed, kinnisvara</vt:lpstr>
      <vt:lpstr>C4. Muud otsesed kulud</vt:lpstr>
      <vt:lpstr>Nähtamatu leht</vt:lpstr>
      <vt:lpstr>Kinnituskiri</vt:lpstr>
      <vt:lpstr>Projekti_valdkond</vt:lpstr>
      <vt:lpstr>Valdkond</vt:lpstr>
      <vt:lpstr>Ühik</vt:lpstr>
    </vt:vector>
  </TitlesOfParts>
  <Company>SMIT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Kasvand</dc:creator>
  <cp:lastModifiedBy>Marina Põldma</cp:lastModifiedBy>
  <dcterms:created xsi:type="dcterms:W3CDTF">2014-06-17T10:19:13Z</dcterms:created>
  <dcterms:modified xsi:type="dcterms:W3CDTF">2020-09-09T05:34:43Z</dcterms:modified>
</cp:coreProperties>
</file>