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ustomProperty3.bin" ContentType="application/vnd.openxmlformats-officedocument.spreadsheetml.customProperty"/>
  <Override PartName="/xl/drawings/drawing3.xml" ContentType="application/vnd.openxmlformats-officedocument.drawing+xml"/>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heckCompatibility="1" defaultThemeVersion="124226"/>
  <mc:AlternateContent xmlns:mc="http://schemas.openxmlformats.org/markup-compatibility/2006">
    <mc:Choice Requires="x15">
      <x15ac:absPath xmlns:x15ac="http://schemas.microsoft.com/office/spreadsheetml/2010/11/ac" url="\\meie\ppa\users\48106156522\My Documents\"/>
    </mc:Choice>
  </mc:AlternateContent>
  <bookViews>
    <workbookView xWindow="0" yWindow="0" windowWidth="28800" windowHeight="12300" tabRatio="757"/>
  </bookViews>
  <sheets>
    <sheet name="A. Eelarve" sheetId="11" r:id="rId1"/>
    <sheet name="B. Maksetaotlus" sheetId="6" r:id="rId2"/>
    <sheet name="C. KULUARUANDE KOOND" sheetId="1" r:id="rId3"/>
    <sheet name="C1. Tööjõukulud" sheetId="13" r:id="rId4"/>
    <sheet name="C2. Sõidu- ja lähetuskulud" sheetId="10" r:id="rId5"/>
    <sheet name="C3. Seadmed, kinnisvara" sheetId="18" r:id="rId6"/>
    <sheet name="C4. Muud otsesed kulud" sheetId="20" r:id="rId7"/>
    <sheet name="Nähtamatu leht" sheetId="16" state="hidden" r:id="rId8"/>
  </sheets>
  <definedNames>
    <definedName name="Kinnituskiri" comment="Vali sobiv vastusevariant">'Nähtamatu leht'!$A$12:$A$14</definedName>
    <definedName name="Projekti_valdkond">'A. Eelarve'!$B$7</definedName>
    <definedName name="Valdkond">'Nähtamatu leht'!$A$1:$A$3</definedName>
    <definedName name="Ühik">'Nähtamatu leht'!$A$6:$A$9</definedName>
  </definedNames>
  <calcPr calcId="162913"/>
</workbook>
</file>

<file path=xl/calcChain.xml><?xml version="1.0" encoding="utf-8"?>
<calcChain xmlns="http://schemas.openxmlformats.org/spreadsheetml/2006/main">
  <c r="C22" i="11" l="1"/>
  <c r="C21" i="11"/>
  <c r="C20" i="11"/>
  <c r="G47" i="11" l="1"/>
  <c r="G44" i="11"/>
  <c r="G46" i="11"/>
  <c r="C27" i="6" l="1"/>
  <c r="C26" i="6"/>
  <c r="G31" i="6" l="1"/>
  <c r="D16" i="11" l="1"/>
  <c r="H23" i="1" l="1"/>
  <c r="E23" i="1"/>
  <c r="G77" i="18"/>
  <c r="G59" i="18"/>
  <c r="G23" i="1" s="1"/>
  <c r="G41" i="18"/>
  <c r="F23" i="1" s="1"/>
  <c r="G23" i="18"/>
  <c r="G47" i="10"/>
  <c r="H22" i="1" s="1"/>
  <c r="G29" i="10"/>
  <c r="G22" i="1" s="1"/>
  <c r="G11" i="10"/>
  <c r="F22" i="1" s="1"/>
  <c r="G7" i="10"/>
  <c r="G171" i="13"/>
  <c r="H21" i="1" s="1"/>
  <c r="G153" i="13"/>
  <c r="G21" i="1" s="1"/>
  <c r="G104" i="13"/>
  <c r="F21" i="1" s="1"/>
  <c r="G48" i="10" l="1"/>
  <c r="G78" i="18"/>
  <c r="E22" i="1"/>
  <c r="D22" i="1"/>
  <c r="D23" i="1"/>
  <c r="G77" i="20"/>
  <c r="H24" i="1" s="1"/>
  <c r="H25" i="1" s="1"/>
  <c r="H27" i="1" s="1"/>
  <c r="G59" i="20"/>
  <c r="L26" i="6"/>
  <c r="G31" i="1" l="1"/>
  <c r="G34" i="1" s="1"/>
  <c r="G38" i="1"/>
  <c r="G39" i="1" s="1"/>
  <c r="G24" i="1"/>
  <c r="G25" i="1" s="1"/>
  <c r="G27" i="1" s="1"/>
  <c r="F31" i="1" l="1"/>
  <c r="F34" i="1" s="1"/>
  <c r="F38" i="1"/>
  <c r="F39" i="1" s="1"/>
  <c r="I31" i="6"/>
  <c r="L27" i="6" l="1"/>
  <c r="L28" i="6"/>
  <c r="L29" i="6"/>
  <c r="L30" i="6"/>
  <c r="D26" i="1" l="1"/>
  <c r="K31" i="6"/>
  <c r="E31" i="6"/>
  <c r="C28" i="6"/>
  <c r="C29" i="6"/>
  <c r="C30" i="6"/>
  <c r="L31" i="6"/>
  <c r="L17" i="6"/>
  <c r="C31" i="6" l="1"/>
  <c r="C23" i="1" l="1"/>
  <c r="G54" i="11"/>
  <c r="D39" i="1" l="1"/>
  <c r="G41" i="20"/>
  <c r="G23" i="20"/>
  <c r="E24" i="1" s="1"/>
  <c r="F24" i="1" l="1"/>
  <c r="D24" i="1" s="1"/>
  <c r="G78" i="20"/>
  <c r="I23" i="1" l="1"/>
  <c r="I11" i="1"/>
  <c r="I12" i="1"/>
  <c r="I13" i="1"/>
  <c r="I14" i="1"/>
  <c r="I10" i="1"/>
  <c r="I15" i="1" l="1"/>
  <c r="B33" i="1" l="1"/>
  <c r="B32" i="1"/>
  <c r="G56" i="11" l="1"/>
  <c r="C23" i="11" l="1"/>
  <c r="C24" i="1" s="1"/>
  <c r="I24" i="1" s="1"/>
  <c r="M30" i="6"/>
  <c r="M29" i="6"/>
  <c r="M28" i="6"/>
  <c r="M27" i="6"/>
  <c r="M26" i="6"/>
  <c r="L19" i="6"/>
  <c r="L18" i="6"/>
  <c r="L16" i="6"/>
  <c r="L15" i="6"/>
  <c r="C32" i="1"/>
  <c r="C33" i="1"/>
  <c r="M31" i="6" l="1"/>
  <c r="L20" i="6"/>
  <c r="D34" i="1"/>
  <c r="G51" i="11" l="1"/>
  <c r="C25" i="11"/>
  <c r="C26" i="1" s="1"/>
  <c r="G50" i="11" l="1"/>
  <c r="G43" i="11"/>
  <c r="G55" i="13"/>
  <c r="E21" i="1" l="1"/>
  <c r="G172" i="13"/>
  <c r="G58" i="11"/>
  <c r="C21" i="1"/>
  <c r="D21" i="1" l="1"/>
  <c r="D25" i="1" s="1"/>
  <c r="E25" i="1"/>
  <c r="G60" i="11"/>
  <c r="C25" i="1"/>
  <c r="C27" i="1" s="1"/>
  <c r="C24" i="11"/>
  <c r="I26" i="1"/>
  <c r="F25" i="1"/>
  <c r="D27" i="1" l="1"/>
  <c r="I25" i="1"/>
  <c r="I21" i="1"/>
  <c r="D22" i="11"/>
  <c r="D20" i="11"/>
  <c r="D23" i="11"/>
  <c r="D21" i="11"/>
  <c r="F27" i="1"/>
  <c r="E31" i="1" l="1"/>
  <c r="C31" i="1" s="1"/>
  <c r="C34" i="1" s="1"/>
  <c r="E38" i="1"/>
  <c r="C38" i="1" s="1"/>
  <c r="D24" i="11"/>
  <c r="D26" i="11" s="1"/>
  <c r="H14" i="1"/>
  <c r="H12" i="1"/>
  <c r="H10" i="1"/>
  <c r="H13" i="1"/>
  <c r="H11" i="1"/>
  <c r="I22" i="1"/>
  <c r="C26" i="11"/>
  <c r="F11" i="1"/>
  <c r="F10" i="1"/>
  <c r="F12" i="1"/>
  <c r="F13" i="1"/>
  <c r="F14" i="1"/>
  <c r="E27" i="1"/>
  <c r="E10" i="1" s="1"/>
  <c r="C11" i="11" l="1"/>
  <c r="C15" i="6" s="1"/>
  <c r="C12" i="11"/>
  <c r="C13" i="11"/>
  <c r="B30" i="11"/>
  <c r="D10" i="1"/>
  <c r="E39" i="1"/>
  <c r="C39" i="1"/>
  <c r="E34" i="1"/>
  <c r="H15" i="1"/>
  <c r="G13" i="1"/>
  <c r="G14" i="1"/>
  <c r="G12" i="1"/>
  <c r="G15" i="1" s="1"/>
  <c r="C15" i="11"/>
  <c r="C14" i="11"/>
  <c r="E12" i="1"/>
  <c r="E13" i="1"/>
  <c r="E14" i="1"/>
  <c r="E11" i="1"/>
  <c r="D11" i="1" s="1"/>
  <c r="F15" i="1"/>
  <c r="B37" i="11" l="1"/>
  <c r="B31" i="1"/>
  <c r="B34" i="1" s="1"/>
  <c r="E15" i="6"/>
  <c r="K15" i="6"/>
  <c r="I15" i="6"/>
  <c r="G15" i="6"/>
  <c r="C16" i="11"/>
  <c r="D14" i="1"/>
  <c r="D13" i="1"/>
  <c r="D12" i="1"/>
  <c r="C17" i="6"/>
  <c r="C12" i="1"/>
  <c r="C13" i="1"/>
  <c r="C18" i="6"/>
  <c r="C14" i="1"/>
  <c r="C19" i="6"/>
  <c r="C16" i="6"/>
  <c r="C11" i="1"/>
  <c r="C10" i="1"/>
  <c r="E15" i="1"/>
  <c r="B38" i="1" l="1"/>
  <c r="B39" i="1" s="1"/>
  <c r="B38" i="11"/>
  <c r="D15" i="1"/>
  <c r="I16" i="6"/>
  <c r="I20" i="6" s="1"/>
  <c r="K16" i="6"/>
  <c r="E16" i="6"/>
  <c r="G16" i="6"/>
  <c r="C20" i="6"/>
  <c r="I27" i="1"/>
  <c r="C15" i="1"/>
  <c r="G20" i="6" l="1"/>
  <c r="E20" i="6"/>
  <c r="K20" i="6" l="1"/>
</calcChain>
</file>

<file path=xl/sharedStrings.xml><?xml version="1.0" encoding="utf-8"?>
<sst xmlns="http://schemas.openxmlformats.org/spreadsheetml/2006/main" count="1057" uniqueCount="347">
  <si>
    <t>Kuluaruande vorm</t>
  </si>
  <si>
    <t>Rea nr</t>
  </si>
  <si>
    <t>Kululiik</t>
  </si>
  <si>
    <t>AMIF</t>
  </si>
  <si>
    <t>Kokku</t>
  </si>
  <si>
    <t>Eelarve täitmise %</t>
  </si>
  <si>
    <t>Tööjõukulud</t>
  </si>
  <si>
    <t>2.</t>
  </si>
  <si>
    <t>Lähetuskulud</t>
  </si>
  <si>
    <t>3.</t>
  </si>
  <si>
    <t>Projekti tegelikud kulud</t>
  </si>
  <si>
    <t>PROJEKTI KULUD KOKKU</t>
  </si>
  <si>
    <t>Kavandatud eelarve</t>
  </si>
  <si>
    <t>KAUDSED KULUD</t>
  </si>
  <si>
    <t>Rahastamisallikas</t>
  </si>
  <si>
    <t>Summa</t>
  </si>
  <si>
    <t>Riiklik kaasfinantseering</t>
  </si>
  <si>
    <t>Partnerite poolne kaasfinantseering</t>
  </si>
  <si>
    <t>Toetuse saaja omafinanantseering</t>
  </si>
  <si>
    <t>KOKKU</t>
  </si>
  <si>
    <t>Projekti raames tehtud kulusid on rahastatud teistest allikatest (sh teistest Euroopa Liidu fondidest või programmidest)</t>
  </si>
  <si>
    <t>Projekti raames on teenitud tulu</t>
  </si>
  <si>
    <t>Kui projekti raames on teenitud tulu, siis see on maksetaotluses abikõlblikest kuludest maha arvatud</t>
  </si>
  <si>
    <t>Käibemaksukohuslase või mittekohuslase staatus on võrreldes toetuse taotluses tooduga muutunud</t>
  </si>
  <si>
    <t xml:space="preserve">Tegelikud kulud </t>
  </si>
  <si>
    <t>VARJUPAIGA-, RÄNDE- JA INTEGRATSIOONIFOND</t>
  </si>
  <si>
    <t>Varjupaik</t>
  </si>
  <si>
    <t>Integratsioon</t>
  </si>
  <si>
    <t>Tagasipöördumine</t>
  </si>
  <si>
    <t>KOOND</t>
  </si>
  <si>
    <t>Otsesed kulud kokku</t>
  </si>
  <si>
    <t>Kaudsed kulud</t>
  </si>
  <si>
    <t>Projekti kulud kokku</t>
  </si>
  <si>
    <t>nr</t>
  </si>
  <si>
    <t>Kulu detailne kirjeldus</t>
  </si>
  <si>
    <t>Ühik</t>
  </si>
  <si>
    <t>PROJEKTI OTSESED KULUD</t>
  </si>
  <si>
    <t>1.</t>
  </si>
  <si>
    <t>tund</t>
  </si>
  <si>
    <t>PROJEKTI OTSESED KULUD KOKKU</t>
  </si>
  <si>
    <t>PROJEKTI KAUDSED KULUD</t>
  </si>
  <si>
    <t>Kogus</t>
  </si>
  <si>
    <t>% kogukuludest</t>
  </si>
  <si>
    <t xml:space="preserve">OTSESED KULUD </t>
  </si>
  <si>
    <t>Toetuse saaja:</t>
  </si>
  <si>
    <t>Projekti valdkond:</t>
  </si>
  <si>
    <t>Projekti käigus saadud muud sissetulekud</t>
  </si>
  <si>
    <t>SELGITUS</t>
  </si>
  <si>
    <t>Kuludokumendi väljastaja</t>
  </si>
  <si>
    <t>Kuludokumendi nimetus</t>
  </si>
  <si>
    <t>Kuludokumendi number</t>
  </si>
  <si>
    <t>Kuludokumendi kuupäev</t>
  </si>
  <si>
    <t>Kulu lühikirjeldus</t>
  </si>
  <si>
    <t>4.</t>
  </si>
  <si>
    <t>kuu</t>
  </si>
  <si>
    <t>tk</t>
  </si>
  <si>
    <t>Osakaal %</t>
  </si>
  <si>
    <t>PROJEKTI MAKSUMUS KOKKU</t>
  </si>
  <si>
    <t>Tabel 1. Projekti maksumus ja tulud allikate lõikes (EUR)</t>
  </si>
  <si>
    <t xml:space="preserve">Tööjõukulud kokku </t>
  </si>
  <si>
    <t>Projekti kavandatud tulud</t>
  </si>
  <si>
    <t>Tegelikud tulud kokku</t>
  </si>
  <si>
    <t>Maksetaotluse vorm</t>
  </si>
  <si>
    <t>Maksed</t>
  </si>
  <si>
    <t>Laekumise kuupäev pp/kk/aaaa</t>
  </si>
  <si>
    <t>Tabel 1. Projekti kavandatud maksed</t>
  </si>
  <si>
    <t>Tabel 2. Projekti jooksul laekunud maksed ja lõppmakse</t>
  </si>
  <si>
    <t>Toetusleping (punkt)</t>
  </si>
  <si>
    <t>Tegelikud kulud KOKKU</t>
  </si>
  <si>
    <t>Kavandatud kulud</t>
  </si>
  <si>
    <t>1. Tööjõukulud</t>
  </si>
  <si>
    <t>Jah</t>
  </si>
  <si>
    <t>Ei</t>
  </si>
  <si>
    <t>Ei kohaldu</t>
  </si>
  <si>
    <t>VASTUS</t>
  </si>
  <si>
    <t>Mina, toetuse saaja, kinnitan, et:</t>
  </si>
  <si>
    <r>
      <t xml:space="preserve">Kulu selgitus </t>
    </r>
    <r>
      <rPr>
        <i/>
        <sz val="12"/>
        <color theme="1"/>
        <rFont val="Times New Roman"/>
        <family val="1"/>
        <charset val="186"/>
      </rPr>
      <t>(Tabelisse lisada lahtreid vastavalt kuludokumentide arvule)</t>
    </r>
  </si>
  <si>
    <r>
      <t>Kulu selgitus</t>
    </r>
    <r>
      <rPr>
        <i/>
        <sz val="12"/>
        <color theme="1"/>
        <rFont val="Times New Roman"/>
        <family val="1"/>
        <charset val="186"/>
      </rPr>
      <t xml:space="preserve"> (Tabelisse lisada lahtreid vastavalt kuludokumentide arvule)</t>
    </r>
  </si>
  <si>
    <t>päev</t>
  </si>
  <si>
    <t>Seadmed, kinnisvara</t>
  </si>
  <si>
    <t>___________________________________________</t>
  </si>
  <si>
    <t>Muud otsesed kulud</t>
  </si>
  <si>
    <t>Seadmete/kinnisvaraga seotud kulud kokku</t>
  </si>
  <si>
    <t>Tabel 3. Projekti kulude prognoos valdkondade lõikes (EUR) (kui kohaldub)</t>
  </si>
  <si>
    <t>Tabel 4. Projekti kulude prognoos meetmete lõikes (EUR) (kui kohaldub)</t>
  </si>
  <si>
    <t>Tabel 3. Projekti kulud valdkondade lõikes (EUR) (kui kohaldub)</t>
  </si>
  <si>
    <t>Tabel 2. Kuluaruande koond (EUR)</t>
  </si>
  <si>
    <t>Projekti pealkiri:</t>
  </si>
  <si>
    <t>Tabel 5. Projekti detailne eelarve (EUR)</t>
  </si>
  <si>
    <t>Tabel 2. Projekti kululiikide koondtabel (EUR)</t>
  </si>
  <si>
    <t>Tabel 1. Projekti tulud allikate lõikes (EUR)</t>
  </si>
  <si>
    <t>Koostaja</t>
  </si>
  <si>
    <t>Toetuse saaja volitatud esindaja</t>
  </si>
  <si>
    <t>1.1.</t>
  </si>
  <si>
    <t>1.2.</t>
  </si>
  <si>
    <t>2.1.</t>
  </si>
  <si>
    <t>* Aruandlusperioodi kuluaruande ülesehitus peab vastama eelarvele</t>
  </si>
  <si>
    <t>2. Sõidu- ja lähetuskulud</t>
  </si>
  <si>
    <t>Ühiku hind</t>
  </si>
  <si>
    <t>Sõidu- ja lähetuskulud</t>
  </si>
  <si>
    <t>Tabel 4. Projekti kulud meetmete lõikes (EUR) (kui kohaldub)</t>
  </si>
  <si>
    <t xml:space="preserve">Tabel 5. Toetuse saaja kinnitus </t>
  </si>
  <si>
    <t>X%</t>
  </si>
  <si>
    <t>3. Seadmed/kinnisvara</t>
  </si>
  <si>
    <t>LISA 2</t>
  </si>
  <si>
    <t>IV</t>
  </si>
  <si>
    <t>"Fact finding" missiooni ettevalmistav lähetus</t>
  </si>
  <si>
    <t>"Fact-finding" missioon</t>
  </si>
  <si>
    <t>kogu  missiooni kulud (lennuipiletid, hotell, majutus, päevartahad, kindlustus, turvalisuskulud)</t>
  </si>
  <si>
    <t>Missiooni varustus</t>
  </si>
  <si>
    <t>Toetuse taotleja: Politsei-ja Piirivalveamet</t>
  </si>
  <si>
    <t>Projekti pealkiri: Päritoluriigi info otsimise pädevuse ja analüüsi võimekuse tõstmine PPAs II</t>
  </si>
  <si>
    <t>2.2.</t>
  </si>
  <si>
    <t>2.3.</t>
  </si>
  <si>
    <t>3.1.</t>
  </si>
  <si>
    <t>Varjupaik - vastuvõtt</t>
  </si>
  <si>
    <t>Ekspertide vaktsineerimine</t>
  </si>
  <si>
    <t>eksperte vaktsineeritakse missiooni eelselt vastavalt missiooni riigile  (kumbagi 1 x)</t>
  </si>
  <si>
    <t xml:space="preserve">ekspertide väliskoolitus 1 kord aastas </t>
  </si>
  <si>
    <t>COI ekspertide väliskoolitused</t>
  </si>
  <si>
    <t>COI eksperdid lähetatakse ettevalmistuse ajaks partnerliikmesriiki</t>
  </si>
  <si>
    <t>Politsei-ja Piirivalveamet</t>
  </si>
  <si>
    <t>Päritoluriigi info otsimise pädevuse ja analüüsi võimekuse tõstmine PPAs II</t>
  </si>
  <si>
    <t>2 COI eksperti võetakse tööle täistööajaga, töölepingu alusel. COI eksperdi brutopalk on 1800 eurot kuus</t>
  </si>
  <si>
    <t>COI ekspertide sotsiaalmaks 33%</t>
  </si>
  <si>
    <t>33% COI eksperdi brutopalgast (1800 x 33%)</t>
  </si>
  <si>
    <t>COI eksperdi töötuskindlustusmakse (0,8%)</t>
  </si>
  <si>
    <t>0,8% projektijuhi kuupalgast 1800 *0,8%)</t>
  </si>
  <si>
    <t>Kahe COI eksperdi töötasu (täistööaeg, tähtajaline leping)</t>
  </si>
  <si>
    <t>Eelmakse</t>
  </si>
  <si>
    <t>I vahemakse</t>
  </si>
  <si>
    <t>III vahemakse</t>
  </si>
  <si>
    <t>II vahemakse</t>
  </si>
  <si>
    <t>4.1.1.</t>
  </si>
  <si>
    <t>4.1.2.</t>
  </si>
  <si>
    <t>4.1.3.</t>
  </si>
  <si>
    <t>4.1.4.</t>
  </si>
  <si>
    <t>Maksetaotlus</t>
  </si>
  <si>
    <t>(nimi, allkiri)</t>
  </si>
  <si>
    <t>Aruandlusperioodi 01/01/2019 - 30/06/2019 kulud</t>
  </si>
  <si>
    <t>Aruandlusperioodi 01/07/2019 - 31/12/2019 kulud</t>
  </si>
  <si>
    <t>Aruandlusperioodi 01/01/2020 - 30/06/2020 kulud</t>
  </si>
  <si>
    <t>Aruandlusperioodi 01/07/2020 - 31/12/2020 kulud</t>
  </si>
  <si>
    <t>Projekti tunnus: AMIF2018-11</t>
  </si>
  <si>
    <t>AMIF2018-11</t>
  </si>
  <si>
    <t>Varjupaik-vastuvõtt</t>
  </si>
  <si>
    <t>1.3.</t>
  </si>
  <si>
    <t>4.1.</t>
  </si>
  <si>
    <t>missioonile minekuks vajalik turvariietus ja varustus, esmaabi pakk</t>
  </si>
  <si>
    <t>4. Muud otsesed kulud</t>
  </si>
  <si>
    <t>Aruandlusperioodi 01/01/2019-30/06/2019 kulud kokku</t>
  </si>
  <si>
    <t>Aruandlusperioodi 01/07/2019-31/12/2019 kulud kokku</t>
  </si>
  <si>
    <t>Aruandlusperioodi 01/01/2020-30/06/2020 kulud kokku</t>
  </si>
  <si>
    <t>Aruandlusperioodi 01/07/2020-31/12/2020 kulud kokku</t>
  </si>
  <si>
    <t>Muud otsesed kulud kokku</t>
  </si>
  <si>
    <t>Sõidu- ja lähetuskulud kokku</t>
  </si>
  <si>
    <t>Projekti periood:</t>
  </si>
  <si>
    <t xml:space="preserve">Toetuse taotleja: </t>
  </si>
  <si>
    <t xml:space="preserve">Projekti pealkiri: </t>
  </si>
  <si>
    <t>Projekti tunnus:</t>
  </si>
  <si>
    <t>Toetuslepingu juurde</t>
  </si>
  <si>
    <t>Politsei- ja Piirivalveamet</t>
  </si>
  <si>
    <t>palgateatis</t>
  </si>
  <si>
    <t>Dana Karjatse netotasu</t>
  </si>
  <si>
    <t>Töötasust kinnipeetud maksud (töötusk., kogumispension, üksikisku tulumaks)</t>
  </si>
  <si>
    <t>012019</t>
  </si>
  <si>
    <t>Tööandja sotsiaalmaks</t>
  </si>
  <si>
    <t>Tööandja töötuskindlustus</t>
  </si>
  <si>
    <t>5.</t>
  </si>
  <si>
    <t>6.</t>
  </si>
  <si>
    <t>7.</t>
  </si>
  <si>
    <t>8.</t>
  </si>
  <si>
    <t>Jaak Ilomets netotasu</t>
  </si>
  <si>
    <t>022019</t>
  </si>
  <si>
    <t>032019</t>
  </si>
  <si>
    <t>042019</t>
  </si>
  <si>
    <t>052019</t>
  </si>
  <si>
    <t>062019</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</si>
  <si>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</si>
  <si>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</si>
  <si>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</si>
  <si>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</si>
  <si>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</si>
  <si>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</si>
  <si>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</si>
  <si>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</si>
  <si>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</si>
  <si>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</si>
  <si>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</si>
  <si>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</si>
  <si>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</si>
  <si>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</si>
  <si>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</si>
  <si>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</si>
  <si>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</si>
  <si>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</si>
  <si>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</si>
  <si>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</si>
  <si>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</si>
  <si>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</si>
  <si>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</si>
  <si>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</si>
  <si>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</si>
  <si>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</si>
  <si>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</si>
  <si>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</si>
  <si>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</si>
  <si>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</si>
  <si>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</si>
  <si>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</si>
  <si>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</si>
  <si>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</si>
  <si>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</si>
  <si>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</si>
  <si>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</si>
  <si>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</si>
  <si>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</si>
  <si>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</si>
  <si>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r>
      <t>Marina Põldma /</t>
    </r>
    <r>
      <rPr>
        <i/>
        <sz val="11"/>
        <rFont val="Calibri"/>
        <family val="2"/>
        <charset val="186"/>
        <scheme val="minor"/>
      </rPr>
      <t>allkirjastatud digitaalselt</t>
    </r>
  </si>
  <si>
    <r>
      <t>Margit Ratnik/</t>
    </r>
    <r>
      <rPr>
        <i/>
        <sz val="11"/>
        <color theme="1"/>
        <rFont val="Calibri"/>
        <family val="2"/>
        <charset val="186"/>
        <scheme val="minor"/>
      </rPr>
      <t>allkirjastatud digitaalselt</t>
    </r>
  </si>
  <si>
    <t>PPA</t>
  </si>
  <si>
    <t>49.</t>
  </si>
  <si>
    <t>072019</t>
  </si>
  <si>
    <t>082019</t>
  </si>
  <si>
    <t>092019</t>
  </si>
  <si>
    <t>102019</t>
  </si>
  <si>
    <t>112019</t>
  </si>
  <si>
    <t>122019</t>
  </si>
  <si>
    <t>50.</t>
  </si>
  <si>
    <t>51.</t>
  </si>
  <si>
    <t>Välislähetuse korraldus</t>
  </si>
  <si>
    <t>Kuluaruanne</t>
  </si>
  <si>
    <t>1.13-2.3/345-1</t>
  </si>
  <si>
    <t>1.13-2.3/345-2</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</si>
  <si>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</si>
  <si>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</si>
  <si>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</si>
  <si>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</si>
  <si>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</si>
  <si>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</si>
  <si>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</si>
  <si>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</si>
  <si>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</si>
  <si>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</si>
  <si>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</si>
  <si>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</si>
  <si>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</si>
  <si>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</si>
  <si>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</si>
  <si>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</si>
  <si>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</si>
  <si>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</si>
  <si>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</si>
  <si>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</si>
  <si>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</si>
  <si>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</si>
  <si>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</si>
  <si>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</si>
  <si>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</si>
  <si>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</si>
  <si>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</si>
  <si>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</si>
  <si>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</si>
  <si>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</si>
  <si>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</si>
  <si>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</si>
  <si>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</si>
  <si>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</si>
  <si>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</si>
  <si>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</si>
  <si>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</si>
  <si>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</si>
  <si>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</si>
  <si>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</si>
  <si>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</si>
  <si>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</si>
  <si>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</si>
  <si>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</si>
  <si>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</si>
  <si>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</si>
  <si>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</si>
  <si>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</si>
  <si>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</si>
  <si>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</si>
  <si>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</si>
  <si>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</si>
  <si>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</si>
  <si>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</si>
  <si>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</si>
  <si>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</si>
  <si>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</si>
  <si>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</si>
  <si>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</si>
  <si>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</si>
  <si>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</si>
  <si>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</si>
  <si>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012020</t>
  </si>
  <si>
    <t>114.</t>
  </si>
  <si>
    <t>115.</t>
  </si>
  <si>
    <t>116.</t>
  </si>
  <si>
    <t>117.</t>
  </si>
  <si>
    <t>118.</t>
  </si>
  <si>
    <t>119.</t>
  </si>
  <si>
    <t>120.</t>
  </si>
  <si>
    <t>121.</t>
  </si>
  <si>
    <t>122.</t>
  </si>
  <si>
    <t>123.</t>
  </si>
  <si>
    <t>124.</t>
  </si>
  <si>
    <t>125.</t>
  </si>
  <si>
    <t>022020</t>
  </si>
  <si>
    <t>Madli-Katriin Tauts netotasu</t>
  </si>
  <si>
    <t>032020</t>
  </si>
  <si>
    <t>042020</t>
  </si>
  <si>
    <t>126.</t>
  </si>
  <si>
    <t>127.</t>
  </si>
  <si>
    <t>128.</t>
  </si>
  <si>
    <t>129.</t>
  </si>
  <si>
    <t>130.</t>
  </si>
  <si>
    <t>131.</t>
  </si>
  <si>
    <t>132.</t>
  </si>
  <si>
    <t>133.</t>
  </si>
  <si>
    <t>134.</t>
  </si>
  <si>
    <t>135.</t>
  </si>
  <si>
    <t>136.</t>
  </si>
  <si>
    <t>052020</t>
  </si>
  <si>
    <t>137.</t>
  </si>
  <si>
    <t>138.</t>
  </si>
  <si>
    <t>139.</t>
  </si>
  <si>
    <t>140.</t>
  </si>
  <si>
    <t>141.</t>
  </si>
  <si>
    <t>142.</t>
  </si>
  <si>
    <t>143.</t>
  </si>
  <si>
    <t>144.</t>
  </si>
  <si>
    <t>062020</t>
  </si>
  <si>
    <t>Toetuslepingu punkti 4.1.4 kohaselt taotlen AMIF-i vahemakse 46 600,80 euro eraldamist lepingu punktis 4.4 nimetatud kontole</t>
  </si>
  <si>
    <t>Päevarahad Dana Karjatse 18.11-21.11.19 Malta koolitus</t>
  </si>
  <si>
    <t>Kohaliku transpordi kulu Dana Karjatse 18.11-21.11.19 Malta koolitus</t>
  </si>
  <si>
    <t>1.4.</t>
  </si>
  <si>
    <t>Kahe COI eksperdi töötasu (täistööaeg, tähtajaline leping) 01.01.2021-31.12.2022</t>
  </si>
  <si>
    <t>2 COI eksperti võetakse tööle täistööajaga, töölepingu alusel. COI eksperdi brutopalk on 1950 eurot kuus</t>
  </si>
  <si>
    <t>1.5.</t>
  </si>
  <si>
    <t>COI ekspertide sotsiaalmaks 33% 01.01.2021 -31.12.2022</t>
  </si>
  <si>
    <t>33% COI eksperdi brutopalgast (1950 x 33%)</t>
  </si>
  <si>
    <t>1.6.</t>
  </si>
  <si>
    <t>COI eksperdi töötuskindlustusmakse (0,8%) 01.01.2021-31.12.2022</t>
  </si>
  <si>
    <t>Need teegevused jäävad ära, kuna pole suutnud leida partnerit. COVID-19 situatsioonis keerukam leiada</t>
  </si>
  <si>
    <r>
      <t>01.01.2019-</t>
    </r>
    <r>
      <rPr>
        <sz val="12"/>
        <color rgb="FFFF0000"/>
        <rFont val="Times New Roman"/>
        <family val="1"/>
        <charset val="186"/>
      </rPr>
      <t>31.12.2022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</si>
</sst>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1"/>
      <color theme="1"/>
      <name val="Calibri"/>
      <family val="2"/>
      <charset val="186"/>
      <scheme val="minor"/>
    </font>
    <font>
      <b/>
      <sz val="11"/>
      <color theme="1"/>
      <name val="Calibri"/>
      <family val="2"/>
      <charset val="186"/>
      <scheme val="minor"/>
    </font>
    <font>
      <sz val="12"/>
      <color theme="1"/>
      <name val="Times New Roman"/>
      <family val="1"/>
      <charset val="186"/>
    </font>
    <font>
      <b/>
      <sz val="12"/>
      <color theme="1"/>
      <name val="Times New Roman"/>
      <family val="1"/>
      <charset val="186"/>
    </font>
    <font>
      <b/>
      <i/>
      <sz val="12"/>
      <color theme="1"/>
      <name val="Times New Roman"/>
      <family val="1"/>
      <charset val="186"/>
    </font>
    <font>
      <i/>
      <sz val="12"/>
      <color theme="1"/>
      <name val="Times New Roman"/>
      <family val="1"/>
      <charset val="186"/>
    </font>
    <font>
      <sz val="12"/>
      <color rgb="FFFF0000"/>
      <name val="Times New Roman"/>
      <family val="1"/>
      <charset val="186"/>
    </font>
    <font>
      <b/>
      <sz val="12"/>
      <color rgb="FFFF0000"/>
      <name val="Times New Roman"/>
      <family val="1"/>
      <charset val="186"/>
    </font>
    <font>
      <u/>
      <sz val="11"/>
      <color theme="10"/>
      <name val="Calibri"/>
      <family val="2"/>
      <charset val="186"/>
      <scheme val="minor"/>
    </font>
    <font>
      <b/>
      <i/>
      <sz val="12"/>
      <name val="Times New Roman"/>
      <family val="1"/>
      <charset val="186"/>
    </font>
    <font>
      <i/>
      <sz val="11"/>
      <color theme="1"/>
      <name val="Calibri"/>
      <family val="2"/>
      <charset val="186"/>
      <scheme val="minor"/>
    </font>
    <font>
      <sz val="12"/>
      <name val="Times New Roman"/>
      <family val="1"/>
      <charset val="186"/>
    </font>
    <font>
      <b/>
      <sz val="12"/>
      <name val="Times New Roman"/>
      <family val="1"/>
      <charset val="186"/>
    </font>
    <font>
      <strike/>
      <sz val="12"/>
      <color theme="1"/>
      <name val="Times New Roman"/>
      <family val="1"/>
      <charset val="186"/>
    </font>
    <font>
      <sz val="11"/>
      <color rgb="FFFF0000"/>
      <name val="Calibri"/>
      <family val="2"/>
      <charset val="186"/>
      <scheme val="minor"/>
    </font>
    <font>
      <i/>
      <sz val="12"/>
      <color rgb="FFFF0000"/>
      <name val="Times New Roman"/>
      <family val="1"/>
      <charset val="186"/>
    </font>
    <font>
      <sz val="11"/>
      <name val="Calibri"/>
      <family val="2"/>
      <charset val="186"/>
      <scheme val="minor"/>
    </font>
    <font>
      <i/>
      <sz val="11"/>
      <name val="Calibri"/>
      <family val="2"/>
      <charset val="186"/>
      <scheme val="minor"/>
    </font>
    <font>
      <b/>
      <sz val="12"/>
      <color theme="1"/>
      <name val="Calibri"/>
      <family val="2"/>
      <charset val="186"/>
      <scheme val="minor"/>
    </font>
    <font>
      <sz val="12"/>
      <color theme="1"/>
      <name val="Calibri"/>
      <family val="2"/>
      <charset val="186"/>
      <scheme val="minor"/>
    </font>
    <font>
      <b/>
      <sz val="12"/>
      <color rgb="FF000000"/>
      <name val="Calibri"/>
      <family val="2"/>
      <charset val="186"/>
      <scheme val="minor"/>
    </font>
    <font>
      <sz val="11"/>
      <color theme="1"/>
      <name val="Times New Roman"/>
      <family val="1"/>
      <charset val="186"/>
    </font>
    <font>
      <strike/>
      <vertAlign val="superscript"/>
      <sz val="12"/>
      <color theme="1"/>
      <name val="Times New Roman"/>
      <family val="1"/>
      <charset val="186"/>
    </font>
    <font>
      <strike/>
      <sz val="12"/>
      <color rgb="FFFF0000"/>
      <name val="Times New Roman"/>
      <family val="1"/>
      <charset val="186"/>
    </font>
  </fonts>
  <fills count="8">
    <fill>
      <patternFill patternType="none"/>
    </fill>
    <fill>
      <patternFill patternType="gray125"/>
    </fill>
    <fill>
      <patternFill patternType="solid">
        <fgColor theme="6" tint="0.39997558519241921"/>
        <bgColor indexed="64"/>
      </patternFill>
    </fill>
    <fill>
      <patternFill patternType="solid">
        <fgColor rgb="FFFFC000"/>
        <bgColor indexed="64"/>
      </patternFill>
    </fill>
    <fill>
      <patternFill patternType="solid">
        <fgColor theme="8" tint="0.39997558519241921"/>
        <bgColor indexed="64"/>
      </patternFill>
    </fill>
    <fill>
      <patternFill patternType="solid">
        <fgColor theme="6" tint="0.79998168889431442"/>
        <bgColor indexed="64"/>
      </patternFill>
    </fill>
    <fill>
      <patternFill patternType="solid">
        <fgColor rgb="FFFFFF00"/>
        <bgColor indexed="64"/>
      </patternFill>
    </fill>
    <fill>
      <patternFill patternType="solid">
        <fgColor rgb="FF92D05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8" fillId="0" borderId="0" applyNumberFormat="0" applyFill="0" applyBorder="0" applyAlignment="0" applyProtection="0"/>
  </cellStyleXfs>
  <cellXfs count="195">
    <xf numFmtId="0" fontId="0" fillId="0" borderId="0" xfId="0"/>
    <xf numFmtId="0" fontId="2" fillId="0" borderId="0" xfId="0" applyFont="1"/>
    <xf numFmtId="0" fontId="2" fillId="0" borderId="1" xfId="0" applyFont="1" applyBorder="1" applyAlignment="1">
      <alignment wrapText="1"/>
    </xf>
    <xf numFmtId="0" fontId="3" fillId="0" borderId="0" xfId="0" applyFont="1"/>
    <xf numFmtId="0" fontId="3" fillId="2" borderId="1" xfId="0" applyFont="1" applyFill="1" applyBorder="1"/>
    <xf numFmtId="0" fontId="3" fillId="2" borderId="1" xfId="0" applyFont="1" applyFill="1" applyBorder="1" applyAlignment="1">
      <alignment horizontal="center"/>
    </xf>
    <xf numFmtId="0" fontId="3" fillId="2" borderId="1" xfId="0" applyFont="1" applyFill="1" applyBorder="1" applyAlignment="1">
      <alignment wrapText="1"/>
    </xf>
    <xf numFmtId="0" fontId="6" fillId="0" borderId="0" xfId="0" applyFont="1"/>
    <xf numFmtId="0" fontId="7" fillId="0" borderId="0" xfId="0" applyFont="1"/>
    <xf numFmtId="0" fontId="4" fillId="0" borderId="0" xfId="0" applyFont="1"/>
    <xf numFmtId="0" fontId="2" fillId="3" borderId="1" xfId="0" applyFont="1" applyFill="1" applyBorder="1"/>
    <xf numFmtId="0" fontId="3" fillId="3" borderId="1" xfId="0" applyFont="1" applyFill="1" applyBorder="1"/>
    <xf numFmtId="0" fontId="3" fillId="3" borderId="1" xfId="0" applyFont="1" applyFill="1" applyBorder="1" applyAlignment="1">
      <alignment wrapText="1"/>
    </xf>
    <xf numFmtId="0" fontId="2" fillId="4" borderId="1" xfId="0" applyFont="1" applyFill="1" applyBorder="1"/>
    <xf numFmtId="0" fontId="3" fillId="4" borderId="1" xfId="0" applyFont="1" applyFill="1" applyBorder="1"/>
    <xf numFmtId="0" fontId="2" fillId="0" borderId="0" xfId="0" applyFont="1"/>
    <xf numFmtId="0" fontId="0" fillId="0" borderId="0" xfId="0"/>
    <xf numFmtId="0" fontId="4" fillId="0" borderId="0" xfId="0" applyFont="1"/>
    <xf numFmtId="0" fontId="2" fillId="0" borderId="1" xfId="0" applyFont="1" applyBorder="1"/>
    <xf numFmtId="0" fontId="9" fillId="0" borderId="0" xfId="1" applyFont="1"/>
    <xf numFmtId="0" fontId="3" fillId="2" borderId="1" xfId="0" applyFont="1" applyFill="1" applyBorder="1"/>
    <xf numFmtId="0" fontId="4" fillId="0" borderId="0" xfId="0" applyFont="1"/>
    <xf numFmtId="0" fontId="2" fillId="0" borderId="0" xfId="0" applyFont="1"/>
    <xf numFmtId="0" fontId="3" fillId="0" borderId="1" xfId="0" applyFont="1" applyBorder="1"/>
    <xf numFmtId="0" fontId="2" fillId="0" borderId="1" xfId="0" applyFont="1" applyBorder="1"/>
    <xf numFmtId="0" fontId="3" fillId="2" borderId="6" xfId="0" applyFont="1" applyFill="1" applyBorder="1" applyAlignment="1">
      <alignment wrapText="1"/>
    </xf>
    <xf numFmtId="0" fontId="3" fillId="2" borderId="2" xfId="0" applyFont="1" applyFill="1" applyBorder="1" applyAlignment="1">
      <alignment wrapText="1"/>
    </xf>
    <xf numFmtId="0" fontId="2" fillId="0" borderId="0" xfId="0" applyFont="1" applyProtection="1">
      <protection locked="0"/>
    </xf>
    <xf numFmtId="0" fontId="0" fillId="0" borderId="0" xfId="0" applyProtection="1">
      <protection locked="0"/>
    </xf>
    <xf numFmtId="0" fontId="3" fillId="2" borderId="1" xfId="0" applyFont="1" applyFill="1" applyBorder="1" applyProtection="1">
      <protection locked="0"/>
    </xf>
    <xf numFmtId="4" fontId="2" fillId="3" borderId="1" xfId="0" applyNumberFormat="1" applyFont="1" applyFill="1" applyBorder="1" applyProtection="1">
      <protection locked="0"/>
    </xf>
    <xf numFmtId="0" fontId="2" fillId="0" borderId="1" xfId="0" applyFont="1" applyBorder="1" applyProtection="1">
      <protection locked="0" hidden="1"/>
    </xf>
    <xf numFmtId="14" fontId="2" fillId="0" borderId="1" xfId="0" applyNumberFormat="1" applyFont="1" applyBorder="1" applyProtection="1">
      <protection locked="0" hidden="1"/>
    </xf>
    <xf numFmtId="0" fontId="2" fillId="0" borderId="0" xfId="0" applyFont="1" applyProtection="1">
      <protection locked="0" hidden="1"/>
    </xf>
    <xf numFmtId="0" fontId="3" fillId="2" borderId="2" xfId="0" applyFont="1" applyFill="1" applyBorder="1" applyAlignment="1">
      <alignment horizontal="center" vertical="center" wrapText="1"/>
    </xf>
    <xf numFmtId="0" fontId="3" fillId="2" borderId="5" xfId="0" applyFont="1" applyFill="1" applyBorder="1" applyAlignment="1">
      <alignment vertical="center" wrapText="1"/>
    </xf>
    <xf numFmtId="0" fontId="7" fillId="0" borderId="0" xfId="0" applyFont="1" applyFill="1"/>
    <xf numFmtId="0" fontId="0" fillId="0" borderId="1" xfId="0" applyBorder="1" applyAlignment="1" applyProtection="1">
      <protection locked="0" hidden="1"/>
    </xf>
    <xf numFmtId="0" fontId="3" fillId="0" borderId="1" xfId="0" applyFont="1" applyBorder="1" applyProtection="1">
      <protection locked="0" hidden="1"/>
    </xf>
    <xf numFmtId="0" fontId="2" fillId="0" borderId="0" xfId="0" applyFont="1" applyBorder="1" applyProtection="1">
      <protection locked="0" hidden="1"/>
    </xf>
    <xf numFmtId="0" fontId="6" fillId="0" borderId="0" xfId="0" applyFont="1" applyProtection="1">
      <protection locked="0" hidden="1"/>
    </xf>
    <xf numFmtId="0" fontId="2" fillId="0" borderId="0" xfId="0" applyFont="1" applyProtection="1">
      <protection hidden="1"/>
    </xf>
    <xf numFmtId="0" fontId="2" fillId="2" borderId="1" xfId="0" applyFont="1" applyFill="1" applyBorder="1" applyProtection="1">
      <protection hidden="1"/>
    </xf>
    <xf numFmtId="0" fontId="3" fillId="2" borderId="1" xfId="0" applyFont="1" applyFill="1" applyBorder="1" applyProtection="1">
      <protection hidden="1"/>
    </xf>
    <xf numFmtId="0" fontId="3" fillId="2" borderId="1" xfId="0" applyFont="1" applyFill="1" applyBorder="1" applyAlignment="1" applyProtection="1">
      <alignment wrapText="1"/>
      <protection hidden="1"/>
    </xf>
    <xf numFmtId="0" fontId="3" fillId="0" borderId="1" xfId="0" applyFont="1" applyBorder="1" applyProtection="1">
      <protection hidden="1"/>
    </xf>
    <xf numFmtId="0" fontId="2" fillId="0" borderId="1" xfId="0" applyFont="1" applyBorder="1" applyProtection="1">
      <protection hidden="1"/>
    </xf>
    <xf numFmtId="2" fontId="2" fillId="0" borderId="1" xfId="0" applyNumberFormat="1" applyFont="1" applyBorder="1" applyProtection="1">
      <protection hidden="1"/>
    </xf>
    <xf numFmtId="2" fontId="2" fillId="3" borderId="1" xfId="0" applyNumberFormat="1" applyFont="1" applyFill="1" applyBorder="1" applyProtection="1">
      <protection hidden="1"/>
    </xf>
    <xf numFmtId="0" fontId="4" fillId="0" borderId="0" xfId="0" applyFont="1" applyProtection="1">
      <protection hidden="1"/>
    </xf>
    <xf numFmtId="0" fontId="3" fillId="0" borderId="0" xfId="0" applyFont="1" applyProtection="1">
      <protection hidden="1"/>
    </xf>
    <xf numFmtId="0" fontId="4" fillId="0" borderId="0" xfId="0" applyFont="1" applyBorder="1" applyProtection="1">
      <protection hidden="1"/>
    </xf>
    <xf numFmtId="0" fontId="0" fillId="0" borderId="0" xfId="0" applyProtection="1">
      <protection hidden="1"/>
    </xf>
    <xf numFmtId="4" fontId="2" fillId="3" borderId="1" xfId="0" applyNumberFormat="1" applyFont="1" applyFill="1" applyBorder="1" applyProtection="1">
      <protection hidden="1"/>
    </xf>
    <xf numFmtId="0" fontId="3" fillId="2" borderId="1" xfId="0" applyFont="1" applyFill="1" applyBorder="1" applyAlignment="1" applyProtection="1">
      <alignment horizontal="center"/>
      <protection hidden="1"/>
    </xf>
    <xf numFmtId="0" fontId="3" fillId="0" borderId="0" xfId="0" applyFont="1" applyFill="1" applyBorder="1" applyAlignment="1" applyProtection="1">
      <alignment horizontal="center"/>
      <protection hidden="1"/>
    </xf>
    <xf numFmtId="0" fontId="2" fillId="0" borderId="0" xfId="0" applyFont="1" applyFill="1" applyBorder="1" applyProtection="1">
      <protection hidden="1"/>
    </xf>
    <xf numFmtId="0" fontId="3" fillId="0" borderId="0" xfId="0" applyFont="1" applyFill="1" applyBorder="1" applyProtection="1">
      <protection hidden="1"/>
    </xf>
    <xf numFmtId="0" fontId="6" fillId="0" borderId="0" xfId="0" applyFont="1" applyProtection="1">
      <protection hidden="1"/>
    </xf>
    <xf numFmtId="0" fontId="2" fillId="3" borderId="1" xfId="0" applyFont="1" applyFill="1" applyBorder="1" applyProtection="1">
      <protection hidden="1"/>
    </xf>
    <xf numFmtId="0" fontId="9" fillId="0" borderId="0" xfId="1" applyFont="1" applyProtection="1">
      <protection hidden="1"/>
    </xf>
    <xf numFmtId="0" fontId="0" fillId="2" borderId="3" xfId="0" applyFont="1" applyFill="1" applyBorder="1" applyAlignment="1" applyProtection="1">
      <protection hidden="1"/>
    </xf>
    <xf numFmtId="0" fontId="1" fillId="0" borderId="0" xfId="0" applyFont="1"/>
    <xf numFmtId="9" fontId="3" fillId="2" borderId="1" xfId="0" applyNumberFormat="1" applyFont="1" applyFill="1" applyBorder="1" applyAlignment="1" applyProtection="1">
      <alignment horizontal="center"/>
      <protection hidden="1"/>
    </xf>
    <xf numFmtId="9" fontId="3" fillId="2" borderId="1" xfId="0" applyNumberFormat="1" applyFont="1" applyFill="1" applyBorder="1" applyAlignment="1" applyProtection="1">
      <alignment wrapText="1"/>
      <protection hidden="1"/>
    </xf>
    <xf numFmtId="9" fontId="3" fillId="2" borderId="1" xfId="0" applyNumberFormat="1" applyFont="1" applyFill="1" applyBorder="1" applyAlignment="1" applyProtection="1">
      <alignment horizontal="center" vertical="center"/>
      <protection hidden="1"/>
    </xf>
    <xf numFmtId="2" fontId="0" fillId="0" borderId="0" xfId="0" applyNumberFormat="1"/>
    <xf numFmtId="0" fontId="3" fillId="2" borderId="1" xfId="0" applyFont="1" applyFill="1" applyBorder="1" applyAlignment="1">
      <alignment horizontal="center" vertical="center" wrapText="1"/>
    </xf>
    <xf numFmtId="0" fontId="3" fillId="2" borderId="1" xfId="0" applyFont="1" applyFill="1" applyBorder="1" applyAlignment="1" applyProtection="1">
      <alignment horizontal="center" vertical="center"/>
    </xf>
    <xf numFmtId="0" fontId="3" fillId="3" borderId="1" xfId="0" applyFont="1" applyFill="1" applyBorder="1" applyAlignment="1">
      <alignment horizontal="center"/>
    </xf>
    <xf numFmtId="0" fontId="2" fillId="0" borderId="1" xfId="0" applyFont="1" applyBorder="1" applyAlignment="1" applyProtection="1">
      <alignment horizontal="center" vertical="center"/>
      <protection locked="0" hidden="1"/>
    </xf>
    <xf numFmtId="4" fontId="2" fillId="0" borderId="1" xfId="0" applyNumberFormat="1" applyFont="1" applyBorder="1" applyProtection="1">
      <protection hidden="1"/>
    </xf>
    <xf numFmtId="4" fontId="2" fillId="6" borderId="1" xfId="0" applyNumberFormat="1" applyFont="1" applyFill="1" applyBorder="1" applyProtection="1">
      <protection locked="0" hidden="1"/>
    </xf>
    <xf numFmtId="4" fontId="3" fillId="5" borderId="1" xfId="0" applyNumberFormat="1" applyFont="1" applyFill="1" applyBorder="1" applyProtection="1">
      <protection hidden="1"/>
    </xf>
    <xf numFmtId="4" fontId="3" fillId="2" borderId="1" xfId="0" applyNumberFormat="1" applyFont="1" applyFill="1" applyBorder="1" applyProtection="1">
      <protection hidden="1"/>
    </xf>
    <xf numFmtId="4" fontId="2" fillId="0" borderId="1" xfId="0" applyNumberFormat="1" applyFont="1" applyBorder="1" applyProtection="1">
      <protection locked="0" hidden="1"/>
    </xf>
    <xf numFmtId="4" fontId="2" fillId="2" borderId="1" xfId="0" applyNumberFormat="1" applyFont="1" applyFill="1" applyBorder="1" applyProtection="1">
      <protection hidden="1"/>
    </xf>
    <xf numFmtId="4" fontId="2" fillId="3" borderId="1" xfId="0" applyNumberFormat="1" applyFont="1" applyFill="1" applyBorder="1" applyProtection="1">
      <protection locked="0" hidden="1"/>
    </xf>
    <xf numFmtId="4" fontId="2" fillId="6" borderId="1" xfId="0" applyNumberFormat="1" applyFont="1" applyFill="1" applyBorder="1" applyProtection="1">
      <protection hidden="1"/>
    </xf>
    <xf numFmtId="4" fontId="3" fillId="3" borderId="1" xfId="0" applyNumberFormat="1" applyFont="1" applyFill="1" applyBorder="1"/>
    <xf numFmtId="4" fontId="3" fillId="4" borderId="1" xfId="0" applyNumberFormat="1" applyFont="1" applyFill="1" applyBorder="1"/>
    <xf numFmtId="4" fontId="3" fillId="4" borderId="1" xfId="0" applyNumberFormat="1" applyFont="1" applyFill="1" applyBorder="1" applyProtection="1">
      <protection locked="0" hidden="1"/>
    </xf>
    <xf numFmtId="4" fontId="2" fillId="0" borderId="1" xfId="0" applyNumberFormat="1" applyFont="1" applyBorder="1" applyProtection="1"/>
    <xf numFmtId="4" fontId="2" fillId="0" borderId="1" xfId="0" applyNumberFormat="1" applyFont="1" applyBorder="1"/>
    <xf numFmtId="4" fontId="3" fillId="3" borderId="1" xfId="0" applyNumberFormat="1" applyFont="1" applyFill="1" applyBorder="1" applyProtection="1"/>
    <xf numFmtId="4" fontId="3" fillId="2" borderId="1" xfId="0" applyNumberFormat="1" applyFont="1" applyFill="1" applyBorder="1"/>
    <xf numFmtId="0" fontId="3" fillId="2" borderId="1" xfId="0" applyFont="1" applyFill="1" applyBorder="1" applyProtection="1">
      <protection locked="0" hidden="1"/>
    </xf>
    <xf numFmtId="4" fontId="2" fillId="2" borderId="1" xfId="0" applyNumberFormat="1" applyFont="1" applyFill="1" applyBorder="1" applyProtection="1">
      <protection locked="0" hidden="1"/>
    </xf>
    <xf numFmtId="0" fontId="10" fillId="0" borderId="0" xfId="0" applyFont="1"/>
    <xf numFmtId="4" fontId="3" fillId="2" borderId="1" xfId="0" applyNumberFormat="1" applyFont="1" applyFill="1" applyBorder="1" applyProtection="1">
      <protection locked="0" hidden="1"/>
    </xf>
    <xf numFmtId="4" fontId="2" fillId="0" borderId="0" xfId="0" applyNumberFormat="1" applyFont="1" applyFill="1" applyBorder="1" applyProtection="1">
      <protection hidden="1"/>
    </xf>
    <xf numFmtId="0" fontId="3" fillId="0" borderId="0" xfId="0" applyFont="1" applyFill="1" applyBorder="1"/>
    <xf numFmtId="4" fontId="3" fillId="0" borderId="0" xfId="0" applyNumberFormat="1" applyFont="1" applyFill="1" applyBorder="1" applyProtection="1"/>
    <xf numFmtId="4" fontId="3" fillId="0" borderId="0" xfId="0" applyNumberFormat="1" applyFont="1" applyFill="1" applyBorder="1"/>
    <xf numFmtId="0" fontId="9" fillId="0" borderId="0" xfId="0" applyFont="1" applyFill="1"/>
    <xf numFmtId="0" fontId="11" fillId="0" borderId="0" xfId="0" applyFont="1"/>
    <xf numFmtId="0" fontId="11" fillId="0" borderId="0" xfId="0" applyFont="1" applyProtection="1">
      <protection hidden="1"/>
    </xf>
    <xf numFmtId="0" fontId="12" fillId="0" borderId="0" xfId="0" applyFont="1" applyFill="1"/>
    <xf numFmtId="0" fontId="13" fillId="0" borderId="0" xfId="0" applyFont="1" applyProtection="1">
      <protection hidden="1"/>
    </xf>
    <xf numFmtId="0" fontId="14" fillId="0" borderId="0" xfId="0" applyFont="1"/>
    <xf numFmtId="0" fontId="15" fillId="0" borderId="0" xfId="0" applyFont="1"/>
    <xf numFmtId="0" fontId="3" fillId="2" borderId="1" xfId="0" applyFont="1" applyFill="1" applyBorder="1" applyAlignment="1" applyProtection="1">
      <alignment horizontal="center" vertical="center" wrapText="1"/>
      <protection hidden="1"/>
    </xf>
    <xf numFmtId="0" fontId="11" fillId="0" borderId="1" xfId="0" applyFont="1" applyBorder="1" applyProtection="1">
      <protection hidden="1"/>
    </xf>
    <xf numFmtId="0" fontId="12" fillId="3" borderId="1" xfId="0" applyFont="1" applyFill="1" applyBorder="1"/>
    <xf numFmtId="0" fontId="16" fillId="0" borderId="0" xfId="0" applyFont="1"/>
    <xf numFmtId="0" fontId="17" fillId="0" borderId="0" xfId="0" applyFont="1"/>
    <xf numFmtId="0" fontId="3" fillId="7" borderId="1" xfId="0" applyFont="1" applyFill="1" applyBorder="1" applyAlignment="1">
      <alignment horizontal="center"/>
    </xf>
    <xf numFmtId="9" fontId="3" fillId="7" borderId="1" xfId="0" applyNumberFormat="1" applyFont="1" applyFill="1" applyBorder="1" applyAlignment="1" applyProtection="1">
      <alignment horizontal="center" vertical="center" wrapText="1"/>
      <protection hidden="1"/>
    </xf>
    <xf numFmtId="2" fontId="2" fillId="7" borderId="1" xfId="0" applyNumberFormat="1" applyFont="1" applyFill="1" applyBorder="1"/>
    <xf numFmtId="0" fontId="2" fillId="0" borderId="1" xfId="0" applyFont="1" applyBorder="1" applyAlignment="1" applyProtection="1">
      <alignment wrapText="1"/>
      <protection locked="0" hidden="1"/>
    </xf>
    <xf numFmtId="49" fontId="3" fillId="0" borderId="1" xfId="0" applyNumberFormat="1" applyFont="1" applyBorder="1" applyProtection="1">
      <protection locked="0" hidden="1"/>
    </xf>
    <xf numFmtId="0" fontId="11" fillId="0" borderId="1" xfId="0" applyFont="1" applyBorder="1" applyAlignment="1" applyProtection="1">
      <alignment wrapText="1"/>
      <protection locked="0" hidden="1"/>
    </xf>
    <xf numFmtId="0" fontId="11" fillId="0" borderId="1" xfId="0" applyFont="1" applyBorder="1" applyProtection="1">
      <protection locked="0" hidden="1"/>
    </xf>
    <xf numFmtId="0" fontId="5" fillId="0" borderId="0" xfId="0" applyFont="1" applyProtection="1">
      <protection locked="0" hidden="1"/>
    </xf>
    <xf numFmtId="0" fontId="12" fillId="0" borderId="1" xfId="0" applyFont="1" applyBorder="1" applyProtection="1">
      <protection locked="0" hidden="1"/>
    </xf>
    <xf numFmtId="0" fontId="3" fillId="2" borderId="2" xfId="0" applyFont="1" applyFill="1" applyBorder="1" applyAlignment="1" applyProtection="1">
      <protection hidden="1"/>
    </xf>
    <xf numFmtId="14" fontId="2" fillId="0" borderId="0" xfId="0" applyNumberFormat="1" applyFont="1" applyBorder="1" applyAlignment="1" applyProtection="1">
      <alignment horizontal="left"/>
      <protection locked="0" hidden="1"/>
    </xf>
    <xf numFmtId="0" fontId="2" fillId="0" borderId="0" xfId="0" applyFont="1" applyBorder="1" applyAlignment="1" applyProtection="1">
      <alignment horizontal="left"/>
      <protection locked="0" hidden="1"/>
    </xf>
    <xf numFmtId="0" fontId="0" fillId="2" borderId="4" xfId="0" applyFont="1" applyFill="1" applyBorder="1" applyAlignment="1" applyProtection="1">
      <protection hidden="1"/>
    </xf>
    <xf numFmtId="0" fontId="2" fillId="0" borderId="0" xfId="0" applyFont="1" applyBorder="1" applyProtection="1">
      <protection hidden="1"/>
    </xf>
    <xf numFmtId="0" fontId="18" fillId="0" borderId="0" xfId="0" applyFont="1"/>
    <xf numFmtId="0" fontId="19" fillId="0" borderId="0" xfId="0" applyFont="1"/>
    <xf numFmtId="0" fontId="20" fillId="0" borderId="0" xfId="0" applyFont="1"/>
    <xf numFmtId="0" fontId="21" fillId="0" borderId="1" xfId="0" applyFont="1" applyBorder="1" applyProtection="1">
      <protection locked="0" hidden="1"/>
    </xf>
    <xf numFmtId="14" fontId="21" fillId="0" borderId="1" xfId="0" applyNumberFormat="1" applyFont="1" applyBorder="1" applyProtection="1">
      <protection locked="0" hidden="1"/>
    </xf>
    <xf numFmtId="4" fontId="21" fillId="0" borderId="1" xfId="0" applyNumberFormat="1" applyFont="1" applyBorder="1" applyProtection="1">
      <protection locked="0" hidden="1"/>
    </xf>
    <xf numFmtId="0" fontId="21" fillId="0" borderId="1" xfId="0" applyFont="1" applyBorder="1" applyAlignment="1" applyProtection="1">
      <alignment wrapText="1"/>
      <protection locked="0" hidden="1"/>
    </xf>
    <xf numFmtId="14" fontId="21" fillId="0" borderId="1" xfId="0" quotePrefix="1" applyNumberFormat="1" applyFont="1" applyBorder="1" applyProtection="1">
      <protection locked="0" hidden="1"/>
    </xf>
    <xf numFmtId="0" fontId="21" fillId="0" borderId="0" xfId="0" applyFont="1" applyProtection="1">
      <protection locked="0" hidden="1"/>
    </xf>
    <xf numFmtId="16" fontId="7" fillId="0" borderId="1" xfId="0" applyNumberFormat="1" applyFont="1" applyBorder="1" applyProtection="1">
      <protection locked="0" hidden="1"/>
    </xf>
    <xf numFmtId="0" fontId="6" fillId="0" borderId="1" xfId="0" applyFont="1" applyBorder="1" applyAlignment="1" applyProtection="1">
      <alignment wrapText="1"/>
      <protection locked="0" hidden="1"/>
    </xf>
    <xf numFmtId="0" fontId="6" fillId="0" borderId="1" xfId="0" applyFont="1" applyBorder="1" applyProtection="1">
      <protection locked="0" hidden="1"/>
    </xf>
    <xf numFmtId="4" fontId="6" fillId="0" borderId="1" xfId="0" applyNumberFormat="1" applyFont="1" applyBorder="1" applyProtection="1">
      <protection locked="0" hidden="1"/>
    </xf>
    <xf numFmtId="0" fontId="7" fillId="0" borderId="1" xfId="0" applyFont="1" applyBorder="1" applyProtection="1">
      <protection locked="0" hidden="1"/>
    </xf>
    <xf numFmtId="4" fontId="22" fillId="0" borderId="1" xfId="0" applyNumberFormat="1" applyFont="1" applyBorder="1" applyProtection="1">
      <protection locked="0" hidden="1"/>
    </xf>
    <xf numFmtId="0" fontId="23" fillId="0" borderId="1" xfId="0" applyFont="1" applyBorder="1" applyAlignment="1" applyProtection="1">
      <alignment wrapText="1"/>
      <protection locked="0" hidden="1"/>
    </xf>
    <xf numFmtId="0" fontId="6" fillId="0" borderId="0" xfId="0" applyFont="1" applyAlignment="1" applyProtection="1">
      <alignment wrapText="1"/>
      <protection locked="0" hidden="1"/>
    </xf>
    <xf numFmtId="4" fontId="6" fillId="3" borderId="1" xfId="0" applyNumberFormat="1" applyFont="1" applyFill="1" applyBorder="1" applyProtection="1">
      <protection hidden="1"/>
    </xf>
    <xf numFmtId="4" fontId="6" fillId="0" borderId="1" xfId="0" applyNumberFormat="1" applyFont="1" applyBorder="1" applyProtection="1">
      <protection hidden="1"/>
    </xf>
    <xf numFmtId="0" fontId="4" fillId="0" borderId="10" xfId="0" applyFont="1" applyBorder="1" applyAlignment="1" applyProtection="1">
      <alignment horizontal="left"/>
      <protection hidden="1"/>
    </xf>
    <xf numFmtId="0" fontId="3" fillId="3" borderId="2" xfId="0" applyFont="1" applyFill="1" applyBorder="1" applyAlignment="1" applyProtection="1">
      <alignment horizontal="center"/>
      <protection hidden="1"/>
    </xf>
    <xf numFmtId="0" fontId="3" fillId="3" borderId="4" xfId="0" applyFont="1" applyFill="1" applyBorder="1" applyAlignment="1" applyProtection="1">
      <alignment horizontal="center"/>
      <protection hidden="1"/>
    </xf>
    <xf numFmtId="0" fontId="9" fillId="0" borderId="10" xfId="1" applyFont="1" applyBorder="1" applyAlignment="1" applyProtection="1">
      <alignment horizontal="left"/>
      <protection hidden="1"/>
    </xf>
    <xf numFmtId="0" fontId="3" fillId="2" borderId="2" xfId="0" applyFont="1" applyFill="1" applyBorder="1" applyAlignment="1" applyProtection="1">
      <protection hidden="1"/>
    </xf>
    <xf numFmtId="0" fontId="0" fillId="2" borderId="3" xfId="0" applyFill="1" applyBorder="1" applyAlignment="1" applyProtection="1">
      <protection hidden="1"/>
    </xf>
    <xf numFmtId="0" fontId="0" fillId="2" borderId="4" xfId="0" applyFill="1" applyBorder="1" applyAlignment="1" applyProtection="1">
      <protection hidden="1"/>
    </xf>
    <xf numFmtId="0" fontId="1" fillId="2" borderId="4" xfId="0" applyFont="1" applyFill="1" applyBorder="1" applyAlignment="1" applyProtection="1">
      <protection hidden="1"/>
    </xf>
    <xf numFmtId="0" fontId="3" fillId="5" borderId="2" xfId="0" applyFont="1" applyFill="1" applyBorder="1" applyAlignment="1" applyProtection="1">
      <protection hidden="1"/>
    </xf>
    <xf numFmtId="0" fontId="1" fillId="5" borderId="4" xfId="0" applyFont="1" applyFill="1" applyBorder="1" applyAlignment="1" applyProtection="1">
      <protection hidden="1"/>
    </xf>
    <xf numFmtId="0" fontId="1" fillId="2" borderId="3" xfId="0" applyFont="1" applyFill="1" applyBorder="1" applyAlignment="1" applyProtection="1">
      <protection hidden="1"/>
    </xf>
    <xf numFmtId="0" fontId="3" fillId="3" borderId="2" xfId="0" applyFont="1" applyFill="1" applyBorder="1" applyAlignment="1" applyProtection="1">
      <protection hidden="1"/>
    </xf>
    <xf numFmtId="0" fontId="0" fillId="3" borderId="3" xfId="0" applyFont="1" applyFill="1" applyBorder="1" applyAlignment="1" applyProtection="1">
      <protection hidden="1"/>
    </xf>
    <xf numFmtId="0" fontId="0" fillId="3" borderId="4" xfId="0" applyFont="1" applyFill="1" applyBorder="1" applyAlignment="1" applyProtection="1">
      <protection hidden="1"/>
    </xf>
    <xf numFmtId="0" fontId="3" fillId="3" borderId="2" xfId="0" applyFont="1" applyFill="1" applyBorder="1" applyAlignment="1" applyProtection="1">
      <protection locked="0" hidden="1"/>
    </xf>
    <xf numFmtId="0" fontId="0" fillId="3" borderId="3" xfId="0" applyFont="1" applyFill="1" applyBorder="1" applyAlignment="1" applyProtection="1">
      <protection locked="0" hidden="1"/>
    </xf>
    <xf numFmtId="0" fontId="0" fillId="3" borderId="4" xfId="0" applyFont="1" applyFill="1" applyBorder="1" applyAlignment="1" applyProtection="1">
      <protection locked="0" hidden="1"/>
    </xf>
    <xf numFmtId="2" fontId="2" fillId="0" borderId="5" xfId="0" applyNumberFormat="1" applyFont="1" applyBorder="1" applyAlignment="1" applyProtection="1">
      <alignment horizontal="center"/>
      <protection hidden="1"/>
    </xf>
    <xf numFmtId="2" fontId="2" fillId="0" borderId="6" xfId="0" applyNumberFormat="1" applyFont="1" applyBorder="1" applyAlignment="1" applyProtection="1">
      <alignment horizontal="center"/>
      <protection hidden="1"/>
    </xf>
    <xf numFmtId="0" fontId="3" fillId="2" borderId="5" xfId="0" applyFont="1" applyFill="1" applyBorder="1" applyAlignment="1" applyProtection="1">
      <alignment horizontal="center"/>
      <protection hidden="1"/>
    </xf>
    <xf numFmtId="0" fontId="3" fillId="2" borderId="11" xfId="0" applyFont="1" applyFill="1" applyBorder="1" applyAlignment="1" applyProtection="1">
      <alignment horizontal="center"/>
      <protection hidden="1"/>
    </xf>
    <xf numFmtId="0" fontId="3" fillId="2" borderId="6" xfId="0" applyFont="1" applyFill="1" applyBorder="1" applyAlignment="1" applyProtection="1">
      <alignment horizontal="center"/>
      <protection hidden="1"/>
    </xf>
    <xf numFmtId="9" fontId="3" fillId="2" borderId="1" xfId="0" applyNumberFormat="1" applyFont="1" applyFill="1" applyBorder="1" applyAlignment="1" applyProtection="1">
      <alignment horizontal="center" wrapText="1"/>
      <protection hidden="1"/>
    </xf>
    <xf numFmtId="0" fontId="3" fillId="2" borderId="1" xfId="0" applyFont="1" applyFill="1" applyBorder="1" applyAlignment="1" applyProtection="1">
      <alignment horizontal="center" wrapText="1"/>
      <protection hidden="1"/>
    </xf>
    <xf numFmtId="0" fontId="3" fillId="2" borderId="1" xfId="0" applyFont="1" applyFill="1" applyBorder="1" applyAlignment="1" applyProtection="1">
      <alignment horizontal="center"/>
      <protection hidden="1"/>
    </xf>
    <xf numFmtId="0" fontId="3" fillId="2" borderId="5" xfId="0" applyFont="1" applyFill="1" applyBorder="1" applyAlignment="1" applyProtection="1">
      <alignment horizontal="center" vertical="center"/>
      <protection hidden="1"/>
    </xf>
    <xf numFmtId="0" fontId="3" fillId="2" borderId="11" xfId="0" applyFont="1" applyFill="1" applyBorder="1" applyAlignment="1" applyProtection="1">
      <alignment horizontal="center" vertical="center"/>
      <protection hidden="1"/>
    </xf>
    <xf numFmtId="0" fontId="3" fillId="2" borderId="6" xfId="0" applyFont="1" applyFill="1" applyBorder="1" applyAlignment="1" applyProtection="1">
      <alignment horizontal="center" vertical="center"/>
      <protection hidden="1"/>
    </xf>
    <xf numFmtId="0" fontId="3" fillId="2" borderId="7" xfId="0" applyFont="1" applyFill="1" applyBorder="1" applyAlignment="1" applyProtection="1">
      <alignment horizontal="center" vertical="center"/>
      <protection hidden="1"/>
    </xf>
    <xf numFmtId="0" fontId="3" fillId="2" borderId="9" xfId="0" applyFont="1" applyFill="1" applyBorder="1" applyAlignment="1" applyProtection="1">
      <alignment horizontal="center" vertical="center"/>
      <protection hidden="1"/>
    </xf>
    <xf numFmtId="0" fontId="3" fillId="2" borderId="12" xfId="0" applyFont="1" applyFill="1" applyBorder="1" applyAlignment="1" applyProtection="1">
      <alignment horizontal="center" vertical="center"/>
      <protection hidden="1"/>
    </xf>
    <xf numFmtId="0" fontId="3" fillId="2" borderId="13" xfId="0" applyFont="1" applyFill="1" applyBorder="1" applyAlignment="1" applyProtection="1">
      <alignment horizontal="center" vertical="center"/>
      <protection hidden="1"/>
    </xf>
    <xf numFmtId="0" fontId="3" fillId="2" borderId="14" xfId="0" applyFont="1" applyFill="1" applyBorder="1" applyAlignment="1" applyProtection="1">
      <alignment horizontal="center" vertical="center"/>
      <protection hidden="1"/>
    </xf>
    <xf numFmtId="0" fontId="3" fillId="2" borderId="15" xfId="0" applyFont="1" applyFill="1" applyBorder="1" applyAlignment="1" applyProtection="1">
      <alignment horizontal="center" vertical="center"/>
      <protection hidden="1"/>
    </xf>
    <xf numFmtId="9" fontId="3" fillId="2" borderId="2" xfId="0" applyNumberFormat="1" applyFont="1" applyFill="1" applyBorder="1" applyAlignment="1" applyProtection="1">
      <alignment horizontal="center"/>
      <protection hidden="1"/>
    </xf>
    <xf numFmtId="9" fontId="3" fillId="2" borderId="4" xfId="0" applyNumberFormat="1" applyFont="1" applyFill="1" applyBorder="1" applyAlignment="1" applyProtection="1">
      <alignment horizontal="center"/>
      <protection hidden="1"/>
    </xf>
    <xf numFmtId="0" fontId="0" fillId="0" borderId="1" xfId="0" applyBorder="1" applyAlignment="1"/>
    <xf numFmtId="0" fontId="3" fillId="3" borderId="2" xfId="0" applyFont="1" applyFill="1" applyBorder="1" applyAlignment="1"/>
    <xf numFmtId="0" fontId="1" fillId="3" borderId="4" xfId="0" applyFont="1" applyFill="1" applyBorder="1" applyAlignment="1"/>
    <xf numFmtId="0" fontId="4" fillId="0" borderId="10" xfId="0" applyFont="1" applyBorder="1" applyAlignment="1" applyProtection="1">
      <alignment horizontal="left"/>
      <protection locked="0"/>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5" xfId="0" applyFont="1" applyFill="1" applyBorder="1" applyAlignment="1" applyProtection="1">
      <alignment horizontal="center" vertical="center" wrapText="1"/>
      <protection hidden="1"/>
    </xf>
    <xf numFmtId="0" fontId="3" fillId="2" borderId="6" xfId="0" applyFont="1" applyFill="1" applyBorder="1" applyAlignment="1" applyProtection="1">
      <alignment horizontal="center" vertical="center" wrapText="1"/>
      <protection hidden="1"/>
    </xf>
    <xf numFmtId="0" fontId="3" fillId="2" borderId="5" xfId="0" applyFont="1" applyFill="1" applyBorder="1" applyAlignment="1">
      <alignment horizontal="center"/>
    </xf>
    <xf numFmtId="0" fontId="3" fillId="2" borderId="6" xfId="0" applyFont="1" applyFill="1" applyBorder="1" applyAlignment="1">
      <alignment horizontal="center"/>
    </xf>
    <xf numFmtId="0" fontId="3" fillId="2" borderId="1" xfId="0" applyFont="1" applyFill="1" applyBorder="1" applyAlignment="1"/>
    <xf numFmtId="0" fontId="1" fillId="2" borderId="1" xfId="0" applyFont="1" applyFill="1" applyBorder="1" applyAlignment="1"/>
    <xf numFmtId="0" fontId="3" fillId="2" borderId="1" xfId="0" applyFont="1" applyFill="1" applyBorder="1" applyAlignment="1">
      <alignment horizontal="center"/>
    </xf>
    <xf numFmtId="0" fontId="3" fillId="2" borderId="1" xfId="0" applyFont="1" applyFill="1" applyBorder="1" applyAlignment="1">
      <alignment horizontal="center" vertical="center"/>
    </xf>
    <xf numFmtId="0" fontId="3" fillId="2" borderId="7" xfId="0" applyFont="1" applyFill="1" applyBorder="1" applyAlignment="1">
      <alignment horizontal="center" wrapText="1"/>
    </xf>
    <xf numFmtId="0" fontId="3" fillId="2" borderId="8" xfId="0" applyFont="1" applyFill="1" applyBorder="1" applyAlignment="1">
      <alignment horizontal="center" wrapText="1"/>
    </xf>
    <xf numFmtId="0" fontId="3" fillId="2" borderId="9" xfId="0" applyFont="1" applyFill="1" applyBorder="1" applyAlignment="1">
      <alignment horizontal="center" wrapText="1"/>
    </xf>
    <xf numFmtId="0" fontId="3" fillId="2" borderId="2" xfId="0" applyFont="1" applyFill="1" applyBorder="1" applyAlignment="1">
      <alignment horizontal="left"/>
    </xf>
    <xf numFmtId="0" fontId="3" fillId="2" borderId="3" xfId="0" applyFont="1" applyFill="1" applyBorder="1" applyAlignment="1">
      <alignment horizontal="left"/>
    </xf>
    <xf numFmtId="0" fontId="3" fillId="2" borderId="4" xfId="0" applyFont="1" applyFill="1" applyBorder="1" applyAlignment="1">
      <alignment horizontal="left"/>
    </xf>
  </cellXfs>
  <cellStyles count="2">
    <cellStyle name="Hyperlink" xfId="1" builtinId="8"/>
    <cellStyle name="Normal" xfId="0" builtinId="0"/>
  </cellStyles>
  <dxfs count="41">
    <dxf>
      <font>
        <b/>
        <i/>
        <color theme="0"/>
      </font>
      <fill>
        <patternFill>
          <bgColor rgb="FFFF0000"/>
        </patternFill>
      </fill>
    </dxf>
    <dxf>
      <font>
        <b/>
        <i val="0"/>
        <color theme="1"/>
      </font>
      <fill>
        <patternFill>
          <bgColor rgb="FFFFC000"/>
        </patternFill>
      </fill>
    </dxf>
    <dxf>
      <font>
        <b/>
        <i/>
        <color theme="0"/>
      </font>
      <fill>
        <patternFill>
          <bgColor rgb="FFFF0000"/>
        </patternFill>
      </fill>
    </dxf>
    <dxf>
      <font>
        <b/>
        <i val="0"/>
        <color theme="1"/>
      </font>
      <fill>
        <patternFill>
          <bgColor rgb="FFFFC000"/>
        </patternFill>
      </fill>
    </dxf>
    <dxf>
      <font>
        <b/>
        <i/>
        <color theme="0"/>
      </font>
      <fill>
        <patternFill>
          <bgColor rgb="FFFF0000"/>
        </patternFill>
      </fill>
    </dxf>
    <dxf>
      <font>
        <b/>
        <i val="0"/>
        <color theme="1"/>
      </font>
      <fill>
        <patternFill>
          <bgColor rgb="FFFFC000"/>
        </patternFill>
      </fill>
    </dxf>
    <dxf>
      <font>
        <b/>
        <i/>
        <color theme="0"/>
      </font>
      <fill>
        <patternFill>
          <bgColor rgb="FFFF0000"/>
        </patternFill>
      </fill>
    </dxf>
    <dxf>
      <font>
        <b/>
        <i val="0"/>
        <color theme="1"/>
      </font>
      <fill>
        <patternFill>
          <bgColor rgb="FFFFC000"/>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color theme="0"/>
      </font>
      <fill>
        <patternFill>
          <bgColor rgb="FFFF0000"/>
        </patternFill>
      </fill>
    </dxf>
    <dxf>
      <font>
        <b/>
        <i val="0"/>
        <color theme="1"/>
      </font>
      <fill>
        <patternFill>
          <bgColor rgb="FFFFC000"/>
        </patternFill>
      </fill>
    </dxf>
    <dxf>
      <font>
        <b/>
        <i/>
        <color theme="0"/>
      </font>
      <fill>
        <patternFill>
          <bgColor rgb="FFFF0000"/>
        </patternFill>
      </fill>
    </dxf>
    <dxf>
      <font>
        <b/>
        <i val="0"/>
        <color theme="1"/>
      </font>
      <fill>
        <patternFill>
          <bgColor rgb="FFFFC000"/>
        </patternFill>
      </fill>
    </dxf>
    <dxf>
      <font>
        <b/>
        <i val="0"/>
        <color theme="0"/>
      </font>
      <fill>
        <patternFill>
          <bgColor rgb="FFFF0000"/>
        </patternFill>
      </fill>
    </dxf>
    <dxf>
      <font>
        <b/>
        <i val="0"/>
        <color theme="0"/>
      </font>
      <fill>
        <patternFill>
          <bgColor rgb="FFFF0000"/>
        </patternFill>
      </fill>
    </dxf>
    <dxf>
      <font>
        <b val="0"/>
        <i val="0"/>
        <color auto="1"/>
      </font>
      <fill>
        <patternFill>
          <bgColor rgb="FFFFC000"/>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0"/>
      </font>
      <fill>
        <patternFill>
          <bgColor rgb="FFFF0000"/>
        </patternFill>
      </fill>
    </dxf>
    <dxf>
      <font>
        <b/>
        <i val="0"/>
        <color theme="0"/>
      </font>
      <fill>
        <patternFill>
          <bgColor rgb="FFFF0000"/>
        </patternFill>
      </fill>
    </dxf>
    <dxf>
      <font>
        <b val="0"/>
        <i val="0"/>
        <color auto="1"/>
      </font>
      <fill>
        <patternFill>
          <bgColor rgb="FFFFC000"/>
        </patternFill>
      </fill>
    </dxf>
    <dxf>
      <font>
        <b/>
        <i val="0"/>
        <color theme="0"/>
      </font>
      <fill>
        <patternFill>
          <bgColor rgb="FFFF0000"/>
        </patternFill>
      </fill>
    </dxf>
    <dxf>
      <font>
        <b/>
        <i val="0"/>
        <color theme="0"/>
      </font>
      <fill>
        <patternFill>
          <bgColor rgb="FFFF0000"/>
        </patternFill>
      </fill>
    </dxf>
    <dxf>
      <font>
        <b val="0"/>
        <i val="0"/>
        <color auto="1"/>
      </font>
      <fill>
        <patternFill>
          <bgColor rgb="FFFFC000"/>
        </patternFill>
      </fill>
    </dxf>
    <dxf>
      <font>
        <b/>
        <i val="0"/>
        <color theme="0"/>
      </font>
      <fill>
        <patternFill>
          <bgColor rgb="FFFF0000"/>
        </patternFill>
      </fill>
    </dxf>
    <dxf>
      <font>
        <b/>
        <i val="0"/>
        <color theme="0"/>
      </font>
      <fill>
        <patternFill>
          <bgColor rgb="FFFF0000"/>
        </patternFill>
      </fill>
    </dxf>
    <dxf>
      <font>
        <b val="0"/>
        <i val="0"/>
        <color auto="1"/>
      </font>
      <fill>
        <patternFill>
          <bgColor rgb="FFFFC000"/>
        </patternFill>
      </fill>
    </dxf>
    <dxf>
      <font>
        <color rgb="FFFF0000"/>
      </font>
    </dxf>
  </dxfs>
  <tableStyles count="0" defaultTableStyle="TableStyleMedium2" defaultPivotStyle="PivotStyleLight16"/>
  <colors>
    <mruColors>
      <color rgb="FFFF7C80"/>
      <color rgb="FFCC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3</xdr:col>
      <xdr:colOff>359833</xdr:colOff>
      <xdr:row>3</xdr:row>
      <xdr:rowOff>127000</xdr:rowOff>
    </xdr:from>
    <xdr:to>
      <xdr:col>4</xdr:col>
      <xdr:colOff>378533</xdr:colOff>
      <xdr:row>7</xdr:row>
      <xdr:rowOff>160619</xdr:rowOff>
    </xdr:to>
    <xdr:pic>
      <xdr:nvPicPr>
        <xdr:cNvPr id="4" name="Pictur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567083" y="730250"/>
          <a:ext cx="1235784" cy="837952"/>
        </a:xfrm>
        <a:prstGeom prst="rect">
          <a:avLst/>
        </a:prstGeom>
      </xdr:spPr>
    </xdr:pic>
    <xdr:clientData/>
  </xdr:twoCellAnchor>
  <xdr:twoCellAnchor editAs="oneCell">
    <xdr:from>
      <xdr:col>4</xdr:col>
      <xdr:colOff>550332</xdr:colOff>
      <xdr:row>3</xdr:row>
      <xdr:rowOff>129490</xdr:rowOff>
    </xdr:from>
    <xdr:to>
      <xdr:col>6</xdr:col>
      <xdr:colOff>371037</xdr:colOff>
      <xdr:row>7</xdr:row>
      <xdr:rowOff>133201</xdr:rowOff>
    </xdr:to>
    <xdr:pic>
      <xdr:nvPicPr>
        <xdr:cNvPr id="5" name="Picture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953499" y="732740"/>
          <a:ext cx="1672788" cy="80804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1411942</xdr:colOff>
      <xdr:row>1</xdr:row>
      <xdr:rowOff>78442</xdr:rowOff>
    </xdr:from>
    <xdr:to>
      <xdr:col>10</xdr:col>
      <xdr:colOff>341667</xdr:colOff>
      <xdr:row>5</xdr:row>
      <xdr:rowOff>48289</xdr:rowOff>
    </xdr:to>
    <xdr:pic>
      <xdr:nvPicPr>
        <xdr:cNvPr id="8" name="Picture 7"/>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306736" y="280148"/>
          <a:ext cx="1457324" cy="776670"/>
        </a:xfrm>
        <a:prstGeom prst="rect">
          <a:avLst/>
        </a:prstGeom>
      </xdr:spPr>
    </xdr:pic>
    <xdr:clientData/>
  </xdr:twoCellAnchor>
  <xdr:oneCellAnchor>
    <xdr:from>
      <xdr:col>8</xdr:col>
      <xdr:colOff>112058</xdr:colOff>
      <xdr:row>1</xdr:row>
      <xdr:rowOff>112059</xdr:rowOff>
    </xdr:from>
    <xdr:ext cx="1206335" cy="776567"/>
    <xdr:pic>
      <xdr:nvPicPr>
        <xdr:cNvPr id="4" name="Picture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006852" y="313765"/>
          <a:ext cx="1206335" cy="776567"/>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7</xdr:col>
      <xdr:colOff>104775</xdr:colOff>
      <xdr:row>1</xdr:row>
      <xdr:rowOff>47625</xdr:rowOff>
    </xdr:from>
    <xdr:to>
      <xdr:col>8</xdr:col>
      <xdr:colOff>457199</xdr:colOff>
      <xdr:row>4</xdr:row>
      <xdr:rowOff>196318</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125200" y="247650"/>
          <a:ext cx="1600199" cy="748768"/>
        </a:xfrm>
        <a:prstGeom prst="rect">
          <a:avLst/>
        </a:prstGeom>
      </xdr:spPr>
    </xdr:pic>
    <xdr:clientData/>
  </xdr:twoCellAnchor>
  <xdr:twoCellAnchor editAs="oneCell">
    <xdr:from>
      <xdr:col>6</xdr:col>
      <xdr:colOff>0</xdr:colOff>
      <xdr:row>1</xdr:row>
      <xdr:rowOff>19050</xdr:rowOff>
    </xdr:from>
    <xdr:to>
      <xdr:col>7</xdr:col>
      <xdr:colOff>45966</xdr:colOff>
      <xdr:row>4</xdr:row>
      <xdr:rowOff>173355</xdr:rowOff>
    </xdr:to>
    <xdr:pic>
      <xdr:nvPicPr>
        <xdr:cNvPr id="4" name="Picture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810750" y="219075"/>
          <a:ext cx="1255641" cy="75438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customProperty" Target="../customProperty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63"/>
  <sheetViews>
    <sheetView tabSelected="1" zoomScale="90" zoomScaleNormal="90" workbookViewId="0">
      <selection activeCell="C23" sqref="C23"/>
    </sheetView>
  </sheetViews>
  <sheetFormatPr defaultRowHeight="15.75" x14ac:dyDescent="0.25"/>
  <cols>
    <col min="1" max="1" width="21.5703125" style="27" customWidth="1"/>
    <col min="2" max="2" width="42.7109375" style="27" customWidth="1"/>
    <col min="3" max="3" width="35.42578125" style="27" customWidth="1"/>
    <col min="4" max="4" width="18.28515625" style="27" customWidth="1"/>
    <col min="5" max="5" width="12.28515625" style="27" bestFit="1" customWidth="1"/>
    <col min="6" max="6" width="15.5703125" style="27" customWidth="1"/>
    <col min="7" max="7" width="11.28515625" style="27" customWidth="1"/>
    <col min="8" max="8" width="25.7109375" style="27" customWidth="1"/>
    <col min="9" max="256" width="9.140625" style="27"/>
    <col min="257" max="257" width="32.140625" style="27" bestFit="1" customWidth="1"/>
    <col min="258" max="258" width="21.42578125" style="27" bestFit="1" customWidth="1"/>
    <col min="259" max="259" width="11.5703125" style="27" bestFit="1" customWidth="1"/>
    <col min="260" max="260" width="12.28515625" style="27" bestFit="1" customWidth="1"/>
    <col min="261" max="261" width="10.5703125" style="27" bestFit="1" customWidth="1"/>
    <col min="262" max="263" width="9.140625" style="27"/>
    <col min="264" max="264" width="15.85546875" style="27" customWidth="1"/>
    <col min="265" max="512" width="9.140625" style="27"/>
    <col min="513" max="513" width="32.140625" style="27" bestFit="1" customWidth="1"/>
    <col min="514" max="514" width="21.42578125" style="27" bestFit="1" customWidth="1"/>
    <col min="515" max="515" width="11.5703125" style="27" bestFit="1" customWidth="1"/>
    <col min="516" max="516" width="12.28515625" style="27" bestFit="1" customWidth="1"/>
    <col min="517" max="517" width="10.5703125" style="27" bestFit="1" customWidth="1"/>
    <col min="518" max="519" width="9.140625" style="27"/>
    <col min="520" max="520" width="15.85546875" style="27" customWidth="1"/>
    <col min="521" max="768" width="9.140625" style="27"/>
    <col min="769" max="769" width="32.140625" style="27" bestFit="1" customWidth="1"/>
    <col min="770" max="770" width="21.42578125" style="27" bestFit="1" customWidth="1"/>
    <col min="771" max="771" width="11.5703125" style="27" bestFit="1" customWidth="1"/>
    <col min="772" max="772" width="12.28515625" style="27" bestFit="1" customWidth="1"/>
    <col min="773" max="773" width="10.5703125" style="27" bestFit="1" customWidth="1"/>
    <col min="774" max="775" width="9.140625" style="27"/>
    <col min="776" max="776" width="15.85546875" style="27" customWidth="1"/>
    <col min="777" max="1024" width="9.140625" style="27"/>
    <col min="1025" max="1025" width="32.140625" style="27" bestFit="1" customWidth="1"/>
    <col min="1026" max="1026" width="21.42578125" style="27" bestFit="1" customWidth="1"/>
    <col min="1027" max="1027" width="11.5703125" style="27" bestFit="1" customWidth="1"/>
    <col min="1028" max="1028" width="12.28515625" style="27" bestFit="1" customWidth="1"/>
    <col min="1029" max="1029" width="10.5703125" style="27" bestFit="1" customWidth="1"/>
    <col min="1030" max="1031" width="9.140625" style="27"/>
    <col min="1032" max="1032" width="15.85546875" style="27" customWidth="1"/>
    <col min="1033" max="1280" width="9.140625" style="27"/>
    <col min="1281" max="1281" width="32.140625" style="27" bestFit="1" customWidth="1"/>
    <col min="1282" max="1282" width="21.42578125" style="27" bestFit="1" customWidth="1"/>
    <col min="1283" max="1283" width="11.5703125" style="27" bestFit="1" customWidth="1"/>
    <col min="1284" max="1284" width="12.28515625" style="27" bestFit="1" customWidth="1"/>
    <col min="1285" max="1285" width="10.5703125" style="27" bestFit="1" customWidth="1"/>
    <col min="1286" max="1287" width="9.140625" style="27"/>
    <col min="1288" max="1288" width="15.85546875" style="27" customWidth="1"/>
    <col min="1289" max="1536" width="9.140625" style="27"/>
    <col min="1537" max="1537" width="32.140625" style="27" bestFit="1" customWidth="1"/>
    <col min="1538" max="1538" width="21.42578125" style="27" bestFit="1" customWidth="1"/>
    <col min="1539" max="1539" width="11.5703125" style="27" bestFit="1" customWidth="1"/>
    <col min="1540" max="1540" width="12.28515625" style="27" bestFit="1" customWidth="1"/>
    <col min="1541" max="1541" width="10.5703125" style="27" bestFit="1" customWidth="1"/>
    <col min="1542" max="1543" width="9.140625" style="27"/>
    <col min="1544" max="1544" width="15.85546875" style="27" customWidth="1"/>
    <col min="1545" max="1792" width="9.140625" style="27"/>
    <col min="1793" max="1793" width="32.140625" style="27" bestFit="1" customWidth="1"/>
    <col min="1794" max="1794" width="21.42578125" style="27" bestFit="1" customWidth="1"/>
    <col min="1795" max="1795" width="11.5703125" style="27" bestFit="1" customWidth="1"/>
    <col min="1796" max="1796" width="12.28515625" style="27" bestFit="1" customWidth="1"/>
    <col min="1797" max="1797" width="10.5703125" style="27" bestFit="1" customWidth="1"/>
    <col min="1798" max="1799" width="9.140625" style="27"/>
    <col min="1800" max="1800" width="15.85546875" style="27" customWidth="1"/>
    <col min="1801" max="2048" width="9.140625" style="27"/>
    <col min="2049" max="2049" width="32.140625" style="27" bestFit="1" customWidth="1"/>
    <col min="2050" max="2050" width="21.42578125" style="27" bestFit="1" customWidth="1"/>
    <col min="2051" max="2051" width="11.5703125" style="27" bestFit="1" customWidth="1"/>
    <col min="2052" max="2052" width="12.28515625" style="27" bestFit="1" customWidth="1"/>
    <col min="2053" max="2053" width="10.5703125" style="27" bestFit="1" customWidth="1"/>
    <col min="2054" max="2055" width="9.140625" style="27"/>
    <col min="2056" max="2056" width="15.85546875" style="27" customWidth="1"/>
    <col min="2057" max="2304" width="9.140625" style="27"/>
    <col min="2305" max="2305" width="32.140625" style="27" bestFit="1" customWidth="1"/>
    <col min="2306" max="2306" width="21.42578125" style="27" bestFit="1" customWidth="1"/>
    <col min="2307" max="2307" width="11.5703125" style="27" bestFit="1" customWidth="1"/>
    <col min="2308" max="2308" width="12.28515625" style="27" bestFit="1" customWidth="1"/>
    <col min="2309" max="2309" width="10.5703125" style="27" bestFit="1" customWidth="1"/>
    <col min="2310" max="2311" width="9.140625" style="27"/>
    <col min="2312" max="2312" width="15.85546875" style="27" customWidth="1"/>
    <col min="2313" max="2560" width="9.140625" style="27"/>
    <col min="2561" max="2561" width="32.140625" style="27" bestFit="1" customWidth="1"/>
    <col min="2562" max="2562" width="21.42578125" style="27" bestFit="1" customWidth="1"/>
    <col min="2563" max="2563" width="11.5703125" style="27" bestFit="1" customWidth="1"/>
    <col min="2564" max="2564" width="12.28515625" style="27" bestFit="1" customWidth="1"/>
    <col min="2565" max="2565" width="10.5703125" style="27" bestFit="1" customWidth="1"/>
    <col min="2566" max="2567" width="9.140625" style="27"/>
    <col min="2568" max="2568" width="15.85546875" style="27" customWidth="1"/>
    <col min="2569" max="2816" width="9.140625" style="27"/>
    <col min="2817" max="2817" width="32.140625" style="27" bestFit="1" customWidth="1"/>
    <col min="2818" max="2818" width="21.42578125" style="27" bestFit="1" customWidth="1"/>
    <col min="2819" max="2819" width="11.5703125" style="27" bestFit="1" customWidth="1"/>
    <col min="2820" max="2820" width="12.28515625" style="27" bestFit="1" customWidth="1"/>
    <col min="2821" max="2821" width="10.5703125" style="27" bestFit="1" customWidth="1"/>
    <col min="2822" max="2823" width="9.140625" style="27"/>
    <col min="2824" max="2824" width="15.85546875" style="27" customWidth="1"/>
    <col min="2825" max="3072" width="9.140625" style="27"/>
    <col min="3073" max="3073" width="32.140625" style="27" bestFit="1" customWidth="1"/>
    <col min="3074" max="3074" width="21.42578125" style="27" bestFit="1" customWidth="1"/>
    <col min="3075" max="3075" width="11.5703125" style="27" bestFit="1" customWidth="1"/>
    <col min="3076" max="3076" width="12.28515625" style="27" bestFit="1" customWidth="1"/>
    <col min="3077" max="3077" width="10.5703125" style="27" bestFit="1" customWidth="1"/>
    <col min="3078" max="3079" width="9.140625" style="27"/>
    <col min="3080" max="3080" width="15.85546875" style="27" customWidth="1"/>
    <col min="3081" max="3328" width="9.140625" style="27"/>
    <col min="3329" max="3329" width="32.140625" style="27" bestFit="1" customWidth="1"/>
    <col min="3330" max="3330" width="21.42578125" style="27" bestFit="1" customWidth="1"/>
    <col min="3331" max="3331" width="11.5703125" style="27" bestFit="1" customWidth="1"/>
    <col min="3332" max="3332" width="12.28515625" style="27" bestFit="1" customWidth="1"/>
    <col min="3333" max="3333" width="10.5703125" style="27" bestFit="1" customWidth="1"/>
    <col min="3334" max="3335" width="9.140625" style="27"/>
    <col min="3336" max="3336" width="15.85546875" style="27" customWidth="1"/>
    <col min="3337" max="3584" width="9.140625" style="27"/>
    <col min="3585" max="3585" width="32.140625" style="27" bestFit="1" customWidth="1"/>
    <col min="3586" max="3586" width="21.42578125" style="27" bestFit="1" customWidth="1"/>
    <col min="3587" max="3587" width="11.5703125" style="27" bestFit="1" customWidth="1"/>
    <col min="3588" max="3588" width="12.28515625" style="27" bestFit="1" customWidth="1"/>
    <col min="3589" max="3589" width="10.5703125" style="27" bestFit="1" customWidth="1"/>
    <col min="3590" max="3591" width="9.140625" style="27"/>
    <col min="3592" max="3592" width="15.85546875" style="27" customWidth="1"/>
    <col min="3593" max="3840" width="9.140625" style="27"/>
    <col min="3841" max="3841" width="32.140625" style="27" bestFit="1" customWidth="1"/>
    <col min="3842" max="3842" width="21.42578125" style="27" bestFit="1" customWidth="1"/>
    <col min="3843" max="3843" width="11.5703125" style="27" bestFit="1" customWidth="1"/>
    <col min="3844" max="3844" width="12.28515625" style="27" bestFit="1" customWidth="1"/>
    <col min="3845" max="3845" width="10.5703125" style="27" bestFit="1" customWidth="1"/>
    <col min="3846" max="3847" width="9.140625" style="27"/>
    <col min="3848" max="3848" width="15.85546875" style="27" customWidth="1"/>
    <col min="3849" max="4096" width="9.140625" style="27"/>
    <col min="4097" max="4097" width="32.140625" style="27" bestFit="1" customWidth="1"/>
    <col min="4098" max="4098" width="21.42578125" style="27" bestFit="1" customWidth="1"/>
    <col min="4099" max="4099" width="11.5703125" style="27" bestFit="1" customWidth="1"/>
    <col min="4100" max="4100" width="12.28515625" style="27" bestFit="1" customWidth="1"/>
    <col min="4101" max="4101" width="10.5703125" style="27" bestFit="1" customWidth="1"/>
    <col min="4102" max="4103" width="9.140625" style="27"/>
    <col min="4104" max="4104" width="15.85546875" style="27" customWidth="1"/>
    <col min="4105" max="4352" width="9.140625" style="27"/>
    <col min="4353" max="4353" width="32.140625" style="27" bestFit="1" customWidth="1"/>
    <col min="4354" max="4354" width="21.42578125" style="27" bestFit="1" customWidth="1"/>
    <col min="4355" max="4355" width="11.5703125" style="27" bestFit="1" customWidth="1"/>
    <col min="4356" max="4356" width="12.28515625" style="27" bestFit="1" customWidth="1"/>
    <col min="4357" max="4357" width="10.5703125" style="27" bestFit="1" customWidth="1"/>
    <col min="4358" max="4359" width="9.140625" style="27"/>
    <col min="4360" max="4360" width="15.85546875" style="27" customWidth="1"/>
    <col min="4361" max="4608" width="9.140625" style="27"/>
    <col min="4609" max="4609" width="32.140625" style="27" bestFit="1" customWidth="1"/>
    <col min="4610" max="4610" width="21.42578125" style="27" bestFit="1" customWidth="1"/>
    <col min="4611" max="4611" width="11.5703125" style="27" bestFit="1" customWidth="1"/>
    <col min="4612" max="4612" width="12.28515625" style="27" bestFit="1" customWidth="1"/>
    <col min="4613" max="4613" width="10.5703125" style="27" bestFit="1" customWidth="1"/>
    <col min="4614" max="4615" width="9.140625" style="27"/>
    <col min="4616" max="4616" width="15.85546875" style="27" customWidth="1"/>
    <col min="4617" max="4864" width="9.140625" style="27"/>
    <col min="4865" max="4865" width="32.140625" style="27" bestFit="1" customWidth="1"/>
    <col min="4866" max="4866" width="21.42578125" style="27" bestFit="1" customWidth="1"/>
    <col min="4867" max="4867" width="11.5703125" style="27" bestFit="1" customWidth="1"/>
    <col min="4868" max="4868" width="12.28515625" style="27" bestFit="1" customWidth="1"/>
    <col min="4869" max="4869" width="10.5703125" style="27" bestFit="1" customWidth="1"/>
    <col min="4870" max="4871" width="9.140625" style="27"/>
    <col min="4872" max="4872" width="15.85546875" style="27" customWidth="1"/>
    <col min="4873" max="5120" width="9.140625" style="27"/>
    <col min="5121" max="5121" width="32.140625" style="27" bestFit="1" customWidth="1"/>
    <col min="5122" max="5122" width="21.42578125" style="27" bestFit="1" customWidth="1"/>
    <col min="5123" max="5123" width="11.5703125" style="27" bestFit="1" customWidth="1"/>
    <col min="5124" max="5124" width="12.28515625" style="27" bestFit="1" customWidth="1"/>
    <col min="5125" max="5125" width="10.5703125" style="27" bestFit="1" customWidth="1"/>
    <col min="5126" max="5127" width="9.140625" style="27"/>
    <col min="5128" max="5128" width="15.85546875" style="27" customWidth="1"/>
    <col min="5129" max="5376" width="9.140625" style="27"/>
    <col min="5377" max="5377" width="32.140625" style="27" bestFit="1" customWidth="1"/>
    <col min="5378" max="5378" width="21.42578125" style="27" bestFit="1" customWidth="1"/>
    <col min="5379" max="5379" width="11.5703125" style="27" bestFit="1" customWidth="1"/>
    <col min="5380" max="5380" width="12.28515625" style="27" bestFit="1" customWidth="1"/>
    <col min="5381" max="5381" width="10.5703125" style="27" bestFit="1" customWidth="1"/>
    <col min="5382" max="5383" width="9.140625" style="27"/>
    <col min="5384" max="5384" width="15.85546875" style="27" customWidth="1"/>
    <col min="5385" max="5632" width="9.140625" style="27"/>
    <col min="5633" max="5633" width="32.140625" style="27" bestFit="1" customWidth="1"/>
    <col min="5634" max="5634" width="21.42578125" style="27" bestFit="1" customWidth="1"/>
    <col min="5635" max="5635" width="11.5703125" style="27" bestFit="1" customWidth="1"/>
    <col min="5636" max="5636" width="12.28515625" style="27" bestFit="1" customWidth="1"/>
    <col min="5637" max="5637" width="10.5703125" style="27" bestFit="1" customWidth="1"/>
    <col min="5638" max="5639" width="9.140625" style="27"/>
    <col min="5640" max="5640" width="15.85546875" style="27" customWidth="1"/>
    <col min="5641" max="5888" width="9.140625" style="27"/>
    <col min="5889" max="5889" width="32.140625" style="27" bestFit="1" customWidth="1"/>
    <col min="5890" max="5890" width="21.42578125" style="27" bestFit="1" customWidth="1"/>
    <col min="5891" max="5891" width="11.5703125" style="27" bestFit="1" customWidth="1"/>
    <col min="5892" max="5892" width="12.28515625" style="27" bestFit="1" customWidth="1"/>
    <col min="5893" max="5893" width="10.5703125" style="27" bestFit="1" customWidth="1"/>
    <col min="5894" max="5895" width="9.140625" style="27"/>
    <col min="5896" max="5896" width="15.85546875" style="27" customWidth="1"/>
    <col min="5897" max="6144" width="9.140625" style="27"/>
    <col min="6145" max="6145" width="32.140625" style="27" bestFit="1" customWidth="1"/>
    <col min="6146" max="6146" width="21.42578125" style="27" bestFit="1" customWidth="1"/>
    <col min="6147" max="6147" width="11.5703125" style="27" bestFit="1" customWidth="1"/>
    <col min="6148" max="6148" width="12.28515625" style="27" bestFit="1" customWidth="1"/>
    <col min="6149" max="6149" width="10.5703125" style="27" bestFit="1" customWidth="1"/>
    <col min="6150" max="6151" width="9.140625" style="27"/>
    <col min="6152" max="6152" width="15.85546875" style="27" customWidth="1"/>
    <col min="6153" max="6400" width="9.140625" style="27"/>
    <col min="6401" max="6401" width="32.140625" style="27" bestFit="1" customWidth="1"/>
    <col min="6402" max="6402" width="21.42578125" style="27" bestFit="1" customWidth="1"/>
    <col min="6403" max="6403" width="11.5703125" style="27" bestFit="1" customWidth="1"/>
    <col min="6404" max="6404" width="12.28515625" style="27" bestFit="1" customWidth="1"/>
    <col min="6405" max="6405" width="10.5703125" style="27" bestFit="1" customWidth="1"/>
    <col min="6406" max="6407" width="9.140625" style="27"/>
    <col min="6408" max="6408" width="15.85546875" style="27" customWidth="1"/>
    <col min="6409" max="6656" width="9.140625" style="27"/>
    <col min="6657" max="6657" width="32.140625" style="27" bestFit="1" customWidth="1"/>
    <col min="6658" max="6658" width="21.42578125" style="27" bestFit="1" customWidth="1"/>
    <col min="6659" max="6659" width="11.5703125" style="27" bestFit="1" customWidth="1"/>
    <col min="6660" max="6660" width="12.28515625" style="27" bestFit="1" customWidth="1"/>
    <col min="6661" max="6661" width="10.5703125" style="27" bestFit="1" customWidth="1"/>
    <col min="6662" max="6663" width="9.140625" style="27"/>
    <col min="6664" max="6664" width="15.85546875" style="27" customWidth="1"/>
    <col min="6665" max="6912" width="9.140625" style="27"/>
    <col min="6913" max="6913" width="32.140625" style="27" bestFit="1" customWidth="1"/>
    <col min="6914" max="6914" width="21.42578125" style="27" bestFit="1" customWidth="1"/>
    <col min="6915" max="6915" width="11.5703125" style="27" bestFit="1" customWidth="1"/>
    <col min="6916" max="6916" width="12.28515625" style="27" bestFit="1" customWidth="1"/>
    <col min="6917" max="6917" width="10.5703125" style="27" bestFit="1" customWidth="1"/>
    <col min="6918" max="6919" width="9.140625" style="27"/>
    <col min="6920" max="6920" width="15.85546875" style="27" customWidth="1"/>
    <col min="6921" max="7168" width="9.140625" style="27"/>
    <col min="7169" max="7169" width="32.140625" style="27" bestFit="1" customWidth="1"/>
    <col min="7170" max="7170" width="21.42578125" style="27" bestFit="1" customWidth="1"/>
    <col min="7171" max="7171" width="11.5703125" style="27" bestFit="1" customWidth="1"/>
    <col min="7172" max="7172" width="12.28515625" style="27" bestFit="1" customWidth="1"/>
    <col min="7173" max="7173" width="10.5703125" style="27" bestFit="1" customWidth="1"/>
    <col min="7174" max="7175" width="9.140625" style="27"/>
    <col min="7176" max="7176" width="15.85546875" style="27" customWidth="1"/>
    <col min="7177" max="7424" width="9.140625" style="27"/>
    <col min="7425" max="7425" width="32.140625" style="27" bestFit="1" customWidth="1"/>
    <col min="7426" max="7426" width="21.42578125" style="27" bestFit="1" customWidth="1"/>
    <col min="7427" max="7427" width="11.5703125" style="27" bestFit="1" customWidth="1"/>
    <col min="7428" max="7428" width="12.28515625" style="27" bestFit="1" customWidth="1"/>
    <col min="7429" max="7429" width="10.5703125" style="27" bestFit="1" customWidth="1"/>
    <col min="7430" max="7431" width="9.140625" style="27"/>
    <col min="7432" max="7432" width="15.85546875" style="27" customWidth="1"/>
    <col min="7433" max="7680" width="9.140625" style="27"/>
    <col min="7681" max="7681" width="32.140625" style="27" bestFit="1" customWidth="1"/>
    <col min="7682" max="7682" width="21.42578125" style="27" bestFit="1" customWidth="1"/>
    <col min="7683" max="7683" width="11.5703125" style="27" bestFit="1" customWidth="1"/>
    <col min="7684" max="7684" width="12.28515625" style="27" bestFit="1" customWidth="1"/>
    <col min="7685" max="7685" width="10.5703125" style="27" bestFit="1" customWidth="1"/>
    <col min="7686" max="7687" width="9.140625" style="27"/>
    <col min="7688" max="7688" width="15.85546875" style="27" customWidth="1"/>
    <col min="7689" max="7936" width="9.140625" style="27"/>
    <col min="7937" max="7937" width="32.140625" style="27" bestFit="1" customWidth="1"/>
    <col min="7938" max="7938" width="21.42578125" style="27" bestFit="1" customWidth="1"/>
    <col min="7939" max="7939" width="11.5703125" style="27" bestFit="1" customWidth="1"/>
    <col min="7940" max="7940" width="12.28515625" style="27" bestFit="1" customWidth="1"/>
    <col min="7941" max="7941" width="10.5703125" style="27" bestFit="1" customWidth="1"/>
    <col min="7942" max="7943" width="9.140625" style="27"/>
    <col min="7944" max="7944" width="15.85546875" style="27" customWidth="1"/>
    <col min="7945" max="8192" width="9.140625" style="27"/>
    <col min="8193" max="8193" width="32.140625" style="27" bestFit="1" customWidth="1"/>
    <col min="8194" max="8194" width="21.42578125" style="27" bestFit="1" customWidth="1"/>
    <col min="8195" max="8195" width="11.5703125" style="27" bestFit="1" customWidth="1"/>
    <col min="8196" max="8196" width="12.28515625" style="27" bestFit="1" customWidth="1"/>
    <col min="8197" max="8197" width="10.5703125" style="27" bestFit="1" customWidth="1"/>
    <col min="8198" max="8199" width="9.140625" style="27"/>
    <col min="8200" max="8200" width="15.85546875" style="27" customWidth="1"/>
    <col min="8201" max="8448" width="9.140625" style="27"/>
    <col min="8449" max="8449" width="32.140625" style="27" bestFit="1" customWidth="1"/>
    <col min="8450" max="8450" width="21.42578125" style="27" bestFit="1" customWidth="1"/>
    <col min="8451" max="8451" width="11.5703125" style="27" bestFit="1" customWidth="1"/>
    <col min="8452" max="8452" width="12.28515625" style="27" bestFit="1" customWidth="1"/>
    <col min="8453" max="8453" width="10.5703125" style="27" bestFit="1" customWidth="1"/>
    <col min="8454" max="8455" width="9.140625" style="27"/>
    <col min="8456" max="8456" width="15.85546875" style="27" customWidth="1"/>
    <col min="8457" max="8704" width="9.140625" style="27"/>
    <col min="8705" max="8705" width="32.140625" style="27" bestFit="1" customWidth="1"/>
    <col min="8706" max="8706" width="21.42578125" style="27" bestFit="1" customWidth="1"/>
    <col min="8707" max="8707" width="11.5703125" style="27" bestFit="1" customWidth="1"/>
    <col min="8708" max="8708" width="12.28515625" style="27" bestFit="1" customWidth="1"/>
    <col min="8709" max="8709" width="10.5703125" style="27" bestFit="1" customWidth="1"/>
    <col min="8710" max="8711" width="9.140625" style="27"/>
    <col min="8712" max="8712" width="15.85546875" style="27" customWidth="1"/>
    <col min="8713" max="8960" width="9.140625" style="27"/>
    <col min="8961" max="8961" width="32.140625" style="27" bestFit="1" customWidth="1"/>
    <col min="8962" max="8962" width="21.42578125" style="27" bestFit="1" customWidth="1"/>
    <col min="8963" max="8963" width="11.5703125" style="27" bestFit="1" customWidth="1"/>
    <col min="8964" max="8964" width="12.28515625" style="27" bestFit="1" customWidth="1"/>
    <col min="8965" max="8965" width="10.5703125" style="27" bestFit="1" customWidth="1"/>
    <col min="8966" max="8967" width="9.140625" style="27"/>
    <col min="8968" max="8968" width="15.85546875" style="27" customWidth="1"/>
    <col min="8969" max="9216" width="9.140625" style="27"/>
    <col min="9217" max="9217" width="32.140625" style="27" bestFit="1" customWidth="1"/>
    <col min="9218" max="9218" width="21.42578125" style="27" bestFit="1" customWidth="1"/>
    <col min="9219" max="9219" width="11.5703125" style="27" bestFit="1" customWidth="1"/>
    <col min="9220" max="9220" width="12.28515625" style="27" bestFit="1" customWidth="1"/>
    <col min="9221" max="9221" width="10.5703125" style="27" bestFit="1" customWidth="1"/>
    <col min="9222" max="9223" width="9.140625" style="27"/>
    <col min="9224" max="9224" width="15.85546875" style="27" customWidth="1"/>
    <col min="9225" max="9472" width="9.140625" style="27"/>
    <col min="9473" max="9473" width="32.140625" style="27" bestFit="1" customWidth="1"/>
    <col min="9474" max="9474" width="21.42578125" style="27" bestFit="1" customWidth="1"/>
    <col min="9475" max="9475" width="11.5703125" style="27" bestFit="1" customWidth="1"/>
    <col min="9476" max="9476" width="12.28515625" style="27" bestFit="1" customWidth="1"/>
    <col min="9477" max="9477" width="10.5703125" style="27" bestFit="1" customWidth="1"/>
    <col min="9478" max="9479" width="9.140625" style="27"/>
    <col min="9480" max="9480" width="15.85546875" style="27" customWidth="1"/>
    <col min="9481" max="9728" width="9.140625" style="27"/>
    <col min="9729" max="9729" width="32.140625" style="27" bestFit="1" customWidth="1"/>
    <col min="9730" max="9730" width="21.42578125" style="27" bestFit="1" customWidth="1"/>
    <col min="9731" max="9731" width="11.5703125" style="27" bestFit="1" customWidth="1"/>
    <col min="9732" max="9732" width="12.28515625" style="27" bestFit="1" customWidth="1"/>
    <col min="9733" max="9733" width="10.5703125" style="27" bestFit="1" customWidth="1"/>
    <col min="9734" max="9735" width="9.140625" style="27"/>
    <col min="9736" max="9736" width="15.85546875" style="27" customWidth="1"/>
    <col min="9737" max="9984" width="9.140625" style="27"/>
    <col min="9985" max="9985" width="32.140625" style="27" bestFit="1" customWidth="1"/>
    <col min="9986" max="9986" width="21.42578125" style="27" bestFit="1" customWidth="1"/>
    <col min="9987" max="9987" width="11.5703125" style="27" bestFit="1" customWidth="1"/>
    <col min="9988" max="9988" width="12.28515625" style="27" bestFit="1" customWidth="1"/>
    <col min="9989" max="9989" width="10.5703125" style="27" bestFit="1" customWidth="1"/>
    <col min="9990" max="9991" width="9.140625" style="27"/>
    <col min="9992" max="9992" width="15.85546875" style="27" customWidth="1"/>
    <col min="9993" max="10240" width="9.140625" style="27"/>
    <col min="10241" max="10241" width="32.140625" style="27" bestFit="1" customWidth="1"/>
    <col min="10242" max="10242" width="21.42578125" style="27" bestFit="1" customWidth="1"/>
    <col min="10243" max="10243" width="11.5703125" style="27" bestFit="1" customWidth="1"/>
    <col min="10244" max="10244" width="12.28515625" style="27" bestFit="1" customWidth="1"/>
    <col min="10245" max="10245" width="10.5703125" style="27" bestFit="1" customWidth="1"/>
    <col min="10246" max="10247" width="9.140625" style="27"/>
    <col min="10248" max="10248" width="15.85546875" style="27" customWidth="1"/>
    <col min="10249" max="10496" width="9.140625" style="27"/>
    <col min="10497" max="10497" width="32.140625" style="27" bestFit="1" customWidth="1"/>
    <col min="10498" max="10498" width="21.42578125" style="27" bestFit="1" customWidth="1"/>
    <col min="10499" max="10499" width="11.5703125" style="27" bestFit="1" customWidth="1"/>
    <col min="10500" max="10500" width="12.28515625" style="27" bestFit="1" customWidth="1"/>
    <col min="10501" max="10501" width="10.5703125" style="27" bestFit="1" customWidth="1"/>
    <col min="10502" max="10503" width="9.140625" style="27"/>
    <col min="10504" max="10504" width="15.85546875" style="27" customWidth="1"/>
    <col min="10505" max="10752" width="9.140625" style="27"/>
    <col min="10753" max="10753" width="32.140625" style="27" bestFit="1" customWidth="1"/>
    <col min="10754" max="10754" width="21.42578125" style="27" bestFit="1" customWidth="1"/>
    <col min="10755" max="10755" width="11.5703125" style="27" bestFit="1" customWidth="1"/>
    <col min="10756" max="10756" width="12.28515625" style="27" bestFit="1" customWidth="1"/>
    <col min="10757" max="10757" width="10.5703125" style="27" bestFit="1" customWidth="1"/>
    <col min="10758" max="10759" width="9.140625" style="27"/>
    <col min="10760" max="10760" width="15.85546875" style="27" customWidth="1"/>
    <col min="10761" max="11008" width="9.140625" style="27"/>
    <col min="11009" max="11009" width="32.140625" style="27" bestFit="1" customWidth="1"/>
    <col min="11010" max="11010" width="21.42578125" style="27" bestFit="1" customWidth="1"/>
    <col min="11011" max="11011" width="11.5703125" style="27" bestFit="1" customWidth="1"/>
    <col min="11012" max="11012" width="12.28515625" style="27" bestFit="1" customWidth="1"/>
    <col min="11013" max="11013" width="10.5703125" style="27" bestFit="1" customWidth="1"/>
    <col min="11014" max="11015" width="9.140625" style="27"/>
    <col min="11016" max="11016" width="15.85546875" style="27" customWidth="1"/>
    <col min="11017" max="11264" width="9.140625" style="27"/>
    <col min="11265" max="11265" width="32.140625" style="27" bestFit="1" customWidth="1"/>
    <col min="11266" max="11266" width="21.42578125" style="27" bestFit="1" customWidth="1"/>
    <col min="11267" max="11267" width="11.5703125" style="27" bestFit="1" customWidth="1"/>
    <col min="11268" max="11268" width="12.28515625" style="27" bestFit="1" customWidth="1"/>
    <col min="11269" max="11269" width="10.5703125" style="27" bestFit="1" customWidth="1"/>
    <col min="11270" max="11271" width="9.140625" style="27"/>
    <col min="11272" max="11272" width="15.85546875" style="27" customWidth="1"/>
    <col min="11273" max="11520" width="9.140625" style="27"/>
    <col min="11521" max="11521" width="32.140625" style="27" bestFit="1" customWidth="1"/>
    <col min="11522" max="11522" width="21.42578125" style="27" bestFit="1" customWidth="1"/>
    <col min="11523" max="11523" width="11.5703125" style="27" bestFit="1" customWidth="1"/>
    <col min="11524" max="11524" width="12.28515625" style="27" bestFit="1" customWidth="1"/>
    <col min="11525" max="11525" width="10.5703125" style="27" bestFit="1" customWidth="1"/>
    <col min="11526" max="11527" width="9.140625" style="27"/>
    <col min="11528" max="11528" width="15.85546875" style="27" customWidth="1"/>
    <col min="11529" max="11776" width="9.140625" style="27"/>
    <col min="11777" max="11777" width="32.140625" style="27" bestFit="1" customWidth="1"/>
    <col min="11778" max="11778" width="21.42578125" style="27" bestFit="1" customWidth="1"/>
    <col min="11779" max="11779" width="11.5703125" style="27" bestFit="1" customWidth="1"/>
    <col min="11780" max="11780" width="12.28515625" style="27" bestFit="1" customWidth="1"/>
    <col min="11781" max="11781" width="10.5703125" style="27" bestFit="1" customWidth="1"/>
    <col min="11782" max="11783" width="9.140625" style="27"/>
    <col min="11784" max="11784" width="15.85546875" style="27" customWidth="1"/>
    <col min="11785" max="12032" width="9.140625" style="27"/>
    <col min="12033" max="12033" width="32.140625" style="27" bestFit="1" customWidth="1"/>
    <col min="12034" max="12034" width="21.42578125" style="27" bestFit="1" customWidth="1"/>
    <col min="12035" max="12035" width="11.5703125" style="27" bestFit="1" customWidth="1"/>
    <col min="12036" max="12036" width="12.28515625" style="27" bestFit="1" customWidth="1"/>
    <col min="12037" max="12037" width="10.5703125" style="27" bestFit="1" customWidth="1"/>
    <col min="12038" max="12039" width="9.140625" style="27"/>
    <col min="12040" max="12040" width="15.85546875" style="27" customWidth="1"/>
    <col min="12041" max="12288" width="9.140625" style="27"/>
    <col min="12289" max="12289" width="32.140625" style="27" bestFit="1" customWidth="1"/>
    <col min="12290" max="12290" width="21.42578125" style="27" bestFit="1" customWidth="1"/>
    <col min="12291" max="12291" width="11.5703125" style="27" bestFit="1" customWidth="1"/>
    <col min="12292" max="12292" width="12.28515625" style="27" bestFit="1" customWidth="1"/>
    <col min="12293" max="12293" width="10.5703125" style="27" bestFit="1" customWidth="1"/>
    <col min="12294" max="12295" width="9.140625" style="27"/>
    <col min="12296" max="12296" width="15.85546875" style="27" customWidth="1"/>
    <col min="12297" max="12544" width="9.140625" style="27"/>
    <col min="12545" max="12545" width="32.140625" style="27" bestFit="1" customWidth="1"/>
    <col min="12546" max="12546" width="21.42578125" style="27" bestFit="1" customWidth="1"/>
    <col min="12547" max="12547" width="11.5703125" style="27" bestFit="1" customWidth="1"/>
    <col min="12548" max="12548" width="12.28515625" style="27" bestFit="1" customWidth="1"/>
    <col min="12549" max="12549" width="10.5703125" style="27" bestFit="1" customWidth="1"/>
    <col min="12550" max="12551" width="9.140625" style="27"/>
    <col min="12552" max="12552" width="15.85546875" style="27" customWidth="1"/>
    <col min="12553" max="12800" width="9.140625" style="27"/>
    <col min="12801" max="12801" width="32.140625" style="27" bestFit="1" customWidth="1"/>
    <col min="12802" max="12802" width="21.42578125" style="27" bestFit="1" customWidth="1"/>
    <col min="12803" max="12803" width="11.5703125" style="27" bestFit="1" customWidth="1"/>
    <col min="12804" max="12804" width="12.28515625" style="27" bestFit="1" customWidth="1"/>
    <col min="12805" max="12805" width="10.5703125" style="27" bestFit="1" customWidth="1"/>
    <col min="12806" max="12807" width="9.140625" style="27"/>
    <col min="12808" max="12808" width="15.85546875" style="27" customWidth="1"/>
    <col min="12809" max="13056" width="9.140625" style="27"/>
    <col min="13057" max="13057" width="32.140625" style="27" bestFit="1" customWidth="1"/>
    <col min="13058" max="13058" width="21.42578125" style="27" bestFit="1" customWidth="1"/>
    <col min="13059" max="13059" width="11.5703125" style="27" bestFit="1" customWidth="1"/>
    <col min="13060" max="13060" width="12.28515625" style="27" bestFit="1" customWidth="1"/>
    <col min="13061" max="13061" width="10.5703125" style="27" bestFit="1" customWidth="1"/>
    <col min="13062" max="13063" width="9.140625" style="27"/>
    <col min="13064" max="13064" width="15.85546875" style="27" customWidth="1"/>
    <col min="13065" max="13312" width="9.140625" style="27"/>
    <col min="13313" max="13313" width="32.140625" style="27" bestFit="1" customWidth="1"/>
    <col min="13314" max="13314" width="21.42578125" style="27" bestFit="1" customWidth="1"/>
    <col min="13315" max="13315" width="11.5703125" style="27" bestFit="1" customWidth="1"/>
    <col min="13316" max="13316" width="12.28515625" style="27" bestFit="1" customWidth="1"/>
    <col min="13317" max="13317" width="10.5703125" style="27" bestFit="1" customWidth="1"/>
    <col min="13318" max="13319" width="9.140625" style="27"/>
    <col min="13320" max="13320" width="15.85546875" style="27" customWidth="1"/>
    <col min="13321" max="13568" width="9.140625" style="27"/>
    <col min="13569" max="13569" width="32.140625" style="27" bestFit="1" customWidth="1"/>
    <col min="13570" max="13570" width="21.42578125" style="27" bestFit="1" customWidth="1"/>
    <col min="13571" max="13571" width="11.5703125" style="27" bestFit="1" customWidth="1"/>
    <col min="13572" max="13572" width="12.28515625" style="27" bestFit="1" customWidth="1"/>
    <col min="13573" max="13573" width="10.5703125" style="27" bestFit="1" customWidth="1"/>
    <col min="13574" max="13575" width="9.140625" style="27"/>
    <col min="13576" max="13576" width="15.85546875" style="27" customWidth="1"/>
    <col min="13577" max="13824" width="9.140625" style="27"/>
    <col min="13825" max="13825" width="32.140625" style="27" bestFit="1" customWidth="1"/>
    <col min="13826" max="13826" width="21.42578125" style="27" bestFit="1" customWidth="1"/>
    <col min="13827" max="13827" width="11.5703125" style="27" bestFit="1" customWidth="1"/>
    <col min="13828" max="13828" width="12.28515625" style="27" bestFit="1" customWidth="1"/>
    <col min="13829" max="13829" width="10.5703125" style="27" bestFit="1" customWidth="1"/>
    <col min="13830" max="13831" width="9.140625" style="27"/>
    <col min="13832" max="13832" width="15.85546875" style="27" customWidth="1"/>
    <col min="13833" max="14080" width="9.140625" style="27"/>
    <col min="14081" max="14081" width="32.140625" style="27" bestFit="1" customWidth="1"/>
    <col min="14082" max="14082" width="21.42578125" style="27" bestFit="1" customWidth="1"/>
    <col min="14083" max="14083" width="11.5703125" style="27" bestFit="1" customWidth="1"/>
    <col min="14084" max="14084" width="12.28515625" style="27" bestFit="1" customWidth="1"/>
    <col min="14085" max="14085" width="10.5703125" style="27" bestFit="1" customWidth="1"/>
    <col min="14086" max="14087" width="9.140625" style="27"/>
    <col min="14088" max="14088" width="15.85546875" style="27" customWidth="1"/>
    <col min="14089" max="14336" width="9.140625" style="27"/>
    <col min="14337" max="14337" width="32.140625" style="27" bestFit="1" customWidth="1"/>
    <col min="14338" max="14338" width="21.42578125" style="27" bestFit="1" customWidth="1"/>
    <col min="14339" max="14339" width="11.5703125" style="27" bestFit="1" customWidth="1"/>
    <col min="14340" max="14340" width="12.28515625" style="27" bestFit="1" customWidth="1"/>
    <col min="14341" max="14341" width="10.5703125" style="27" bestFit="1" customWidth="1"/>
    <col min="14342" max="14343" width="9.140625" style="27"/>
    <col min="14344" max="14344" width="15.85546875" style="27" customWidth="1"/>
    <col min="14345" max="14592" width="9.140625" style="27"/>
    <col min="14593" max="14593" width="32.140625" style="27" bestFit="1" customWidth="1"/>
    <col min="14594" max="14594" width="21.42578125" style="27" bestFit="1" customWidth="1"/>
    <col min="14595" max="14595" width="11.5703125" style="27" bestFit="1" customWidth="1"/>
    <col min="14596" max="14596" width="12.28515625" style="27" bestFit="1" customWidth="1"/>
    <col min="14597" max="14597" width="10.5703125" style="27" bestFit="1" customWidth="1"/>
    <col min="14598" max="14599" width="9.140625" style="27"/>
    <col min="14600" max="14600" width="15.85546875" style="27" customWidth="1"/>
    <col min="14601" max="14848" width="9.140625" style="27"/>
    <col min="14849" max="14849" width="32.140625" style="27" bestFit="1" customWidth="1"/>
    <col min="14850" max="14850" width="21.42578125" style="27" bestFit="1" customWidth="1"/>
    <col min="14851" max="14851" width="11.5703125" style="27" bestFit="1" customWidth="1"/>
    <col min="14852" max="14852" width="12.28515625" style="27" bestFit="1" customWidth="1"/>
    <col min="14853" max="14853" width="10.5703125" style="27" bestFit="1" customWidth="1"/>
    <col min="14854" max="14855" width="9.140625" style="27"/>
    <col min="14856" max="14856" width="15.85546875" style="27" customWidth="1"/>
    <col min="14857" max="15104" width="9.140625" style="27"/>
    <col min="15105" max="15105" width="32.140625" style="27" bestFit="1" customWidth="1"/>
    <col min="15106" max="15106" width="21.42578125" style="27" bestFit="1" customWidth="1"/>
    <col min="15107" max="15107" width="11.5703125" style="27" bestFit="1" customWidth="1"/>
    <col min="15108" max="15108" width="12.28515625" style="27" bestFit="1" customWidth="1"/>
    <col min="15109" max="15109" width="10.5703125" style="27" bestFit="1" customWidth="1"/>
    <col min="15110" max="15111" width="9.140625" style="27"/>
    <col min="15112" max="15112" width="15.85546875" style="27" customWidth="1"/>
    <col min="15113" max="15360" width="9.140625" style="27"/>
    <col min="15361" max="15361" width="32.140625" style="27" bestFit="1" customWidth="1"/>
    <col min="15362" max="15362" width="21.42578125" style="27" bestFit="1" customWidth="1"/>
    <col min="15363" max="15363" width="11.5703125" style="27" bestFit="1" customWidth="1"/>
    <col min="15364" max="15364" width="12.28515625" style="27" bestFit="1" customWidth="1"/>
    <col min="15365" max="15365" width="10.5703125" style="27" bestFit="1" customWidth="1"/>
    <col min="15366" max="15367" width="9.140625" style="27"/>
    <col min="15368" max="15368" width="15.85546875" style="27" customWidth="1"/>
    <col min="15369" max="15616" width="9.140625" style="27"/>
    <col min="15617" max="15617" width="32.140625" style="27" bestFit="1" customWidth="1"/>
    <col min="15618" max="15618" width="21.42578125" style="27" bestFit="1" customWidth="1"/>
    <col min="15619" max="15619" width="11.5703125" style="27" bestFit="1" customWidth="1"/>
    <col min="15620" max="15620" width="12.28515625" style="27" bestFit="1" customWidth="1"/>
    <col min="15621" max="15621" width="10.5703125" style="27" bestFit="1" customWidth="1"/>
    <col min="15622" max="15623" width="9.140625" style="27"/>
    <col min="15624" max="15624" width="15.85546875" style="27" customWidth="1"/>
    <col min="15625" max="15872" width="9.140625" style="27"/>
    <col min="15873" max="15873" width="32.140625" style="27" bestFit="1" customWidth="1"/>
    <col min="15874" max="15874" width="21.42578125" style="27" bestFit="1" customWidth="1"/>
    <col min="15875" max="15875" width="11.5703125" style="27" bestFit="1" customWidth="1"/>
    <col min="15876" max="15876" width="12.28515625" style="27" bestFit="1" customWidth="1"/>
    <col min="15877" max="15877" width="10.5703125" style="27" bestFit="1" customWidth="1"/>
    <col min="15878" max="15879" width="9.140625" style="27"/>
    <col min="15880" max="15880" width="15.85546875" style="27" customWidth="1"/>
    <col min="15881" max="16128" width="9.140625" style="27"/>
    <col min="16129" max="16129" width="32.140625" style="27" bestFit="1" customWidth="1"/>
    <col min="16130" max="16130" width="21.42578125" style="27" bestFit="1" customWidth="1"/>
    <col min="16131" max="16131" width="11.5703125" style="27" bestFit="1" customWidth="1"/>
    <col min="16132" max="16132" width="12.28515625" style="27" bestFit="1" customWidth="1"/>
    <col min="16133" max="16133" width="10.5703125" style="27" bestFit="1" customWidth="1"/>
    <col min="16134" max="16135" width="9.140625" style="27"/>
    <col min="16136" max="16136" width="15.85546875" style="27" customWidth="1"/>
    <col min="16137" max="16384" width="9.140625" style="27"/>
  </cols>
  <sheetData>
    <row r="2" spans="1:8" x14ac:dyDescent="0.25">
      <c r="F2" s="27" t="s">
        <v>104</v>
      </c>
    </row>
    <row r="3" spans="1:8" s="41" customFormat="1" x14ac:dyDescent="0.25">
      <c r="A3" s="49" t="s">
        <v>25</v>
      </c>
      <c r="B3" s="50"/>
      <c r="C3" s="50"/>
      <c r="D3" s="50"/>
      <c r="E3" s="50"/>
      <c r="F3" s="41" t="s">
        <v>160</v>
      </c>
      <c r="G3" s="50"/>
    </row>
    <row r="4" spans="1:8" s="41" customFormat="1" x14ac:dyDescent="0.25">
      <c r="A4" s="51" t="s">
        <v>157</v>
      </c>
      <c r="B4" s="39" t="s">
        <v>121</v>
      </c>
      <c r="F4" s="52"/>
    </row>
    <row r="5" spans="1:8" s="41" customFormat="1" x14ac:dyDescent="0.25">
      <c r="A5" s="51" t="s">
        <v>158</v>
      </c>
      <c r="B5" s="39" t="s">
        <v>122</v>
      </c>
      <c r="F5" s="52"/>
    </row>
    <row r="6" spans="1:8" s="41" customFormat="1" x14ac:dyDescent="0.25">
      <c r="A6" s="51" t="s">
        <v>156</v>
      </c>
      <c r="B6" s="116" t="s">
        <v>346</v>
      </c>
      <c r="F6" s="52"/>
    </row>
    <row r="7" spans="1:8" s="41" customFormat="1" x14ac:dyDescent="0.25">
      <c r="A7" s="51" t="s">
        <v>45</v>
      </c>
      <c r="B7" s="117" t="s">
        <v>26</v>
      </c>
      <c r="C7" s="52"/>
      <c r="D7" s="52"/>
      <c r="E7" s="52"/>
      <c r="F7" s="52"/>
    </row>
    <row r="8" spans="1:8" s="41" customFormat="1" x14ac:dyDescent="0.25">
      <c r="A8" s="49"/>
      <c r="C8" s="52"/>
      <c r="D8" s="52"/>
      <c r="E8" s="52"/>
      <c r="F8" s="52"/>
    </row>
    <row r="9" spans="1:8" s="41" customFormat="1" x14ac:dyDescent="0.25">
      <c r="A9" s="139" t="s">
        <v>90</v>
      </c>
      <c r="B9" s="139"/>
      <c r="C9" s="52"/>
      <c r="D9" s="52"/>
      <c r="E9" s="52"/>
      <c r="F9" s="52"/>
      <c r="G9" s="52"/>
      <c r="H9" s="52"/>
    </row>
    <row r="10" spans="1:8" s="41" customFormat="1" x14ac:dyDescent="0.25">
      <c r="A10" s="42"/>
      <c r="B10" s="43" t="s">
        <v>14</v>
      </c>
      <c r="C10" s="43" t="s">
        <v>15</v>
      </c>
      <c r="D10" s="43" t="s">
        <v>56</v>
      </c>
      <c r="E10" s="52"/>
      <c r="F10" s="52"/>
    </row>
    <row r="11" spans="1:8" s="41" customFormat="1" x14ac:dyDescent="0.25">
      <c r="A11" s="45">
        <v>1</v>
      </c>
      <c r="B11" s="46" t="s">
        <v>3</v>
      </c>
      <c r="C11" s="138">
        <f>ROUND($C$26*D11/100,2)</f>
        <v>187830</v>
      </c>
      <c r="D11" s="72">
        <v>75</v>
      </c>
      <c r="E11" s="52"/>
      <c r="F11" s="52"/>
    </row>
    <row r="12" spans="1:8" s="41" customFormat="1" x14ac:dyDescent="0.25">
      <c r="A12" s="45">
        <v>2</v>
      </c>
      <c r="B12" s="46" t="s">
        <v>16</v>
      </c>
      <c r="C12" s="138">
        <f>ROUND($C$26*D12/100,2)</f>
        <v>62610</v>
      </c>
      <c r="D12" s="72">
        <v>25</v>
      </c>
      <c r="E12" s="52"/>
      <c r="F12" s="52"/>
    </row>
    <row r="13" spans="1:8" s="41" customFormat="1" x14ac:dyDescent="0.25">
      <c r="A13" s="45">
        <v>3</v>
      </c>
      <c r="B13" s="46" t="s">
        <v>18</v>
      </c>
      <c r="C13" s="71">
        <f>ROUND($C$26*D13/100,2)</f>
        <v>0</v>
      </c>
      <c r="D13" s="72">
        <v>0</v>
      </c>
      <c r="E13" s="52"/>
      <c r="F13" s="52"/>
    </row>
    <row r="14" spans="1:8" s="41" customFormat="1" x14ac:dyDescent="0.25">
      <c r="A14" s="45">
        <v>4</v>
      </c>
      <c r="B14" s="46" t="s">
        <v>17</v>
      </c>
      <c r="C14" s="71">
        <f>ROUND($C$26*D14/100,2)</f>
        <v>0</v>
      </c>
      <c r="D14" s="72">
        <v>0</v>
      </c>
      <c r="E14" s="52"/>
      <c r="F14" s="52"/>
    </row>
    <row r="15" spans="1:8" s="41" customFormat="1" x14ac:dyDescent="0.25">
      <c r="A15" s="45">
        <v>5</v>
      </c>
      <c r="B15" s="46" t="s">
        <v>46</v>
      </c>
      <c r="C15" s="71">
        <f>ROUND($C$26*D15/100,2)</f>
        <v>0</v>
      </c>
      <c r="D15" s="72">
        <v>0</v>
      </c>
      <c r="E15" s="52"/>
      <c r="F15" s="52"/>
    </row>
    <row r="16" spans="1:8" s="41" customFormat="1" x14ac:dyDescent="0.25">
      <c r="A16" s="140" t="s">
        <v>57</v>
      </c>
      <c r="B16" s="141"/>
      <c r="C16" s="53">
        <f>SUM(C11:C15)</f>
        <v>250440</v>
      </c>
      <c r="D16" s="53">
        <f>SUM(D11:D15)</f>
        <v>100</v>
      </c>
    </row>
    <row r="17" spans="1:6" s="41" customFormat="1" x14ac:dyDescent="0.25">
      <c r="A17" s="49"/>
      <c r="C17" s="52"/>
      <c r="D17" s="52"/>
      <c r="E17" s="52"/>
      <c r="F17" s="52"/>
    </row>
    <row r="18" spans="1:6" s="41" customFormat="1" x14ac:dyDescent="0.25">
      <c r="A18" s="142" t="s">
        <v>89</v>
      </c>
      <c r="B18" s="142"/>
    </row>
    <row r="19" spans="1:6" s="41" customFormat="1" x14ac:dyDescent="0.25">
      <c r="A19" s="143" t="s">
        <v>29</v>
      </c>
      <c r="B19" s="146"/>
      <c r="C19" s="43" t="s">
        <v>19</v>
      </c>
      <c r="D19" s="54" t="s">
        <v>42</v>
      </c>
      <c r="E19" s="55"/>
    </row>
    <row r="20" spans="1:6" s="41" customFormat="1" x14ac:dyDescent="0.25">
      <c r="A20" s="46" t="s">
        <v>6</v>
      </c>
      <c r="B20" s="46"/>
      <c r="C20" s="138">
        <f>G43</f>
        <v>240840</v>
      </c>
      <c r="D20" s="71">
        <f>IFERROR((ROUND(C20/$C$24*100,2)),0)</f>
        <v>96.17</v>
      </c>
      <c r="E20" s="56"/>
    </row>
    <row r="21" spans="1:6" s="41" customFormat="1" x14ac:dyDescent="0.25">
      <c r="A21" s="102" t="s">
        <v>99</v>
      </c>
      <c r="B21" s="46"/>
      <c r="C21" s="138">
        <f>G50</f>
        <v>9600</v>
      </c>
      <c r="D21" s="71">
        <f>IFERROR((ROUND(C21/$C$24*100,2)),0)</f>
        <v>3.83</v>
      </c>
      <c r="E21" s="56"/>
    </row>
    <row r="22" spans="1:6" s="41" customFormat="1" ht="15" customHeight="1" x14ac:dyDescent="0.25">
      <c r="A22" s="46" t="s">
        <v>79</v>
      </c>
      <c r="B22" s="46"/>
      <c r="C22" s="71">
        <f>G54</f>
        <v>0</v>
      </c>
      <c r="D22" s="71">
        <f>IFERROR((ROUND(C22/$C$24*100,2)),0)</f>
        <v>0</v>
      </c>
      <c r="E22" s="56"/>
    </row>
    <row r="23" spans="1:6" s="41" customFormat="1" ht="15" customHeight="1" x14ac:dyDescent="0.25">
      <c r="A23" s="46" t="s">
        <v>81</v>
      </c>
      <c r="B23" s="46"/>
      <c r="C23" s="71">
        <f>G56</f>
        <v>0</v>
      </c>
      <c r="D23" s="71">
        <f>IFERROR((ROUND(C23/$C$24*100,2)),0)</f>
        <v>0</v>
      </c>
      <c r="E23" s="56"/>
    </row>
    <row r="24" spans="1:6" s="41" customFormat="1" x14ac:dyDescent="0.25">
      <c r="A24" s="147" t="s">
        <v>30</v>
      </c>
      <c r="B24" s="148"/>
      <c r="C24" s="73">
        <f>SUM(C20:C23)</f>
        <v>250440</v>
      </c>
      <c r="D24" s="73">
        <f>SUM(D20:D23)</f>
        <v>100</v>
      </c>
      <c r="E24" s="56"/>
    </row>
    <row r="25" spans="1:6" s="41" customFormat="1" x14ac:dyDescent="0.25">
      <c r="A25" s="147" t="s">
        <v>31</v>
      </c>
      <c r="B25" s="148"/>
      <c r="C25" s="73">
        <f>G59</f>
        <v>0</v>
      </c>
      <c r="D25" s="73">
        <v>0</v>
      </c>
      <c r="E25" s="56"/>
    </row>
    <row r="26" spans="1:6" s="41" customFormat="1" x14ac:dyDescent="0.25">
      <c r="A26" s="143" t="s">
        <v>32</v>
      </c>
      <c r="B26" s="146"/>
      <c r="C26" s="74">
        <f>SUM(C24:C25)</f>
        <v>250440</v>
      </c>
      <c r="D26" s="74">
        <f>D24+D25</f>
        <v>100</v>
      </c>
      <c r="E26" s="57"/>
    </row>
    <row r="27" spans="1:6" s="41" customFormat="1" x14ac:dyDescent="0.25"/>
    <row r="28" spans="1:6" s="41" customFormat="1" x14ac:dyDescent="0.25">
      <c r="A28" s="142" t="s">
        <v>83</v>
      </c>
      <c r="B28" s="142"/>
    </row>
    <row r="29" spans="1:6" s="41" customFormat="1" x14ac:dyDescent="0.25">
      <c r="A29" s="43"/>
      <c r="B29" s="43" t="s">
        <v>19</v>
      </c>
      <c r="C29" s="58"/>
    </row>
    <row r="30" spans="1:6" s="41" customFormat="1" x14ac:dyDescent="0.25">
      <c r="A30" s="46" t="s">
        <v>26</v>
      </c>
      <c r="B30" s="132">
        <f>C26</f>
        <v>250440</v>
      </c>
    </row>
    <row r="31" spans="1:6" s="41" customFormat="1" x14ac:dyDescent="0.25">
      <c r="A31" s="46" t="s">
        <v>27</v>
      </c>
      <c r="B31" s="75">
        <v>0</v>
      </c>
    </row>
    <row r="32" spans="1:6" s="41" customFormat="1" x14ac:dyDescent="0.25">
      <c r="A32" s="46" t="s">
        <v>28</v>
      </c>
      <c r="B32" s="75">
        <v>0</v>
      </c>
    </row>
    <row r="33" spans="1:7" s="41" customFormat="1" x14ac:dyDescent="0.25">
      <c r="A33" s="59" t="s">
        <v>19</v>
      </c>
      <c r="B33" s="137">
        <v>250440</v>
      </c>
    </row>
    <row r="34" spans="1:7" s="41" customFormat="1" x14ac:dyDescent="0.25"/>
    <row r="35" spans="1:7" s="41" customFormat="1" x14ac:dyDescent="0.25">
      <c r="A35" s="142" t="s">
        <v>84</v>
      </c>
      <c r="B35" s="142"/>
    </row>
    <row r="36" spans="1:7" s="41" customFormat="1" x14ac:dyDescent="0.25">
      <c r="A36" s="43"/>
      <c r="B36" s="43" t="s">
        <v>19</v>
      </c>
    </row>
    <row r="37" spans="1:7" s="41" customFormat="1" x14ac:dyDescent="0.25">
      <c r="A37" s="46" t="s">
        <v>115</v>
      </c>
      <c r="B37" s="75">
        <f>B30</f>
        <v>250440</v>
      </c>
    </row>
    <row r="38" spans="1:7" s="41" customFormat="1" x14ac:dyDescent="0.25">
      <c r="A38" s="59" t="s">
        <v>19</v>
      </c>
      <c r="B38" s="137">
        <f>SUM(B37:B37)</f>
        <v>250440</v>
      </c>
    </row>
    <row r="39" spans="1:7" s="41" customFormat="1" x14ac:dyDescent="0.25">
      <c r="A39" s="56"/>
      <c r="B39" s="90"/>
    </row>
    <row r="40" spans="1:7" s="41" customFormat="1" x14ac:dyDescent="0.25">
      <c r="A40" s="60" t="s">
        <v>88</v>
      </c>
      <c r="B40" s="49"/>
    </row>
    <row r="41" spans="1:7" s="41" customFormat="1" x14ac:dyDescent="0.25">
      <c r="A41" s="43" t="s">
        <v>33</v>
      </c>
      <c r="B41" s="43" t="s">
        <v>2</v>
      </c>
      <c r="C41" s="43" t="s">
        <v>34</v>
      </c>
      <c r="D41" s="43" t="s">
        <v>35</v>
      </c>
      <c r="E41" s="43" t="s">
        <v>41</v>
      </c>
      <c r="F41" s="43" t="s">
        <v>98</v>
      </c>
      <c r="G41" s="54" t="s">
        <v>19</v>
      </c>
    </row>
    <row r="42" spans="1:7" s="41" customFormat="1" x14ac:dyDescent="0.25">
      <c r="A42" s="115" t="s">
        <v>36</v>
      </c>
      <c r="B42" s="61"/>
      <c r="C42" s="61"/>
      <c r="D42" s="61"/>
      <c r="E42" s="61"/>
      <c r="F42" s="61"/>
      <c r="G42" s="118"/>
    </row>
    <row r="43" spans="1:7" s="41" customFormat="1" x14ac:dyDescent="0.25">
      <c r="A43" s="43" t="s">
        <v>37</v>
      </c>
      <c r="B43" s="143" t="s">
        <v>6</v>
      </c>
      <c r="C43" s="144"/>
      <c r="D43" s="144"/>
      <c r="E43" s="144"/>
      <c r="F43" s="145"/>
      <c r="G43" s="76">
        <f>SUM(G44:G49)</f>
        <v>240840</v>
      </c>
    </row>
    <row r="44" spans="1:7" s="33" customFormat="1" ht="53.25" customHeight="1" x14ac:dyDescent="0.25">
      <c r="A44" s="110" t="s">
        <v>93</v>
      </c>
      <c r="B44" s="111" t="s">
        <v>128</v>
      </c>
      <c r="C44" s="109" t="s">
        <v>123</v>
      </c>
      <c r="D44" s="112" t="s">
        <v>54</v>
      </c>
      <c r="E44" s="112">
        <v>48</v>
      </c>
      <c r="F44" s="31">
        <v>1800</v>
      </c>
      <c r="G44" s="75">
        <f>ROUND(E44*F44,2)</f>
        <v>86400</v>
      </c>
    </row>
    <row r="45" spans="1:7" s="33" customFormat="1" ht="31.5" x14ac:dyDescent="0.25">
      <c r="A45" s="114" t="s">
        <v>94</v>
      </c>
      <c r="B45" s="112" t="s">
        <v>124</v>
      </c>
      <c r="C45" s="111" t="s">
        <v>125</v>
      </c>
      <c r="D45" s="112" t="s">
        <v>54</v>
      </c>
      <c r="E45" s="112">
        <v>48</v>
      </c>
      <c r="F45" s="112">
        <v>594</v>
      </c>
      <c r="G45" s="112">
        <v>28512</v>
      </c>
    </row>
    <row r="46" spans="1:7" s="33" customFormat="1" ht="31.5" x14ac:dyDescent="0.25">
      <c r="A46" s="38" t="s">
        <v>146</v>
      </c>
      <c r="B46" s="112" t="s">
        <v>126</v>
      </c>
      <c r="C46" s="109" t="s">
        <v>127</v>
      </c>
      <c r="D46" s="112" t="s">
        <v>54</v>
      </c>
      <c r="E46" s="112">
        <v>48</v>
      </c>
      <c r="F46" s="31">
        <v>14.4</v>
      </c>
      <c r="G46" s="75">
        <f t="shared" ref="G46" si="0">ROUND(E46*F46,2)</f>
        <v>691.2</v>
      </c>
    </row>
    <row r="47" spans="1:7" s="33" customFormat="1" ht="63" x14ac:dyDescent="0.25">
      <c r="A47" s="129" t="s">
        <v>337</v>
      </c>
      <c r="B47" s="130" t="s">
        <v>338</v>
      </c>
      <c r="C47" s="130" t="s">
        <v>339</v>
      </c>
      <c r="D47" s="131" t="s">
        <v>54</v>
      </c>
      <c r="E47" s="131">
        <v>48</v>
      </c>
      <c r="F47" s="131">
        <v>1950</v>
      </c>
      <c r="G47" s="132">
        <f>ROUND(E47*F47,2)</f>
        <v>93600</v>
      </c>
    </row>
    <row r="48" spans="1:7" s="33" customFormat="1" ht="31.5" x14ac:dyDescent="0.25">
      <c r="A48" s="133" t="s">
        <v>340</v>
      </c>
      <c r="B48" s="130" t="s">
        <v>341</v>
      </c>
      <c r="C48" s="130" t="s">
        <v>342</v>
      </c>
      <c r="D48" s="131" t="s">
        <v>54</v>
      </c>
      <c r="E48" s="131">
        <v>48</v>
      </c>
      <c r="F48" s="131">
        <v>643.5</v>
      </c>
      <c r="G48" s="132">
        <v>30888</v>
      </c>
    </row>
    <row r="49" spans="1:8" s="33" customFormat="1" ht="31.5" x14ac:dyDescent="0.25">
      <c r="A49" s="133" t="s">
        <v>343</v>
      </c>
      <c r="B49" s="130" t="s">
        <v>344</v>
      </c>
      <c r="C49" s="130" t="s">
        <v>127</v>
      </c>
      <c r="D49" s="131" t="s">
        <v>54</v>
      </c>
      <c r="E49" s="131">
        <v>48</v>
      </c>
      <c r="F49" s="131">
        <v>15.6</v>
      </c>
      <c r="G49" s="132">
        <v>748.8</v>
      </c>
    </row>
    <row r="50" spans="1:8" s="41" customFormat="1" x14ac:dyDescent="0.25">
      <c r="A50" s="43" t="s">
        <v>7</v>
      </c>
      <c r="B50" s="143" t="s">
        <v>8</v>
      </c>
      <c r="C50" s="149"/>
      <c r="D50" s="144"/>
      <c r="E50" s="144"/>
      <c r="F50" s="145"/>
      <c r="G50" s="76">
        <f>SUM(G51:G53)</f>
        <v>9600</v>
      </c>
    </row>
    <row r="51" spans="1:8" s="40" customFormat="1" x14ac:dyDescent="0.25">
      <c r="A51" s="133" t="s">
        <v>95</v>
      </c>
      <c r="B51" s="131" t="s">
        <v>119</v>
      </c>
      <c r="C51" s="131" t="s">
        <v>118</v>
      </c>
      <c r="D51" s="131" t="s">
        <v>55</v>
      </c>
      <c r="E51" s="131">
        <v>8</v>
      </c>
      <c r="F51" s="131">
        <v>1200</v>
      </c>
      <c r="G51" s="132">
        <f>ROUND(E51*F51,2)</f>
        <v>9600</v>
      </c>
    </row>
    <row r="52" spans="1:8" s="33" customFormat="1" ht="78.75" x14ac:dyDescent="0.25">
      <c r="A52" s="135" t="s">
        <v>112</v>
      </c>
      <c r="B52" s="135" t="s">
        <v>106</v>
      </c>
      <c r="C52" s="135" t="s">
        <v>120</v>
      </c>
      <c r="D52" s="135" t="s">
        <v>55</v>
      </c>
      <c r="E52" s="135">
        <v>2</v>
      </c>
      <c r="F52" s="135">
        <v>4800</v>
      </c>
      <c r="G52" s="134"/>
      <c r="H52" s="136" t="s">
        <v>345</v>
      </c>
    </row>
    <row r="53" spans="1:8" s="33" customFormat="1" ht="78.75" x14ac:dyDescent="0.25">
      <c r="A53" s="135" t="s">
        <v>113</v>
      </c>
      <c r="B53" s="135" t="s">
        <v>107</v>
      </c>
      <c r="C53" s="135" t="s">
        <v>108</v>
      </c>
      <c r="D53" s="135" t="s">
        <v>55</v>
      </c>
      <c r="E53" s="135">
        <v>2</v>
      </c>
      <c r="F53" s="135">
        <v>26700</v>
      </c>
      <c r="G53" s="134"/>
      <c r="H53" s="136" t="s">
        <v>345</v>
      </c>
    </row>
    <row r="54" spans="1:8" s="33" customFormat="1" x14ac:dyDescent="0.25">
      <c r="A54" s="86" t="s">
        <v>9</v>
      </c>
      <c r="B54" s="86" t="s">
        <v>79</v>
      </c>
      <c r="C54" s="86"/>
      <c r="D54" s="86"/>
      <c r="E54" s="86"/>
      <c r="F54" s="86"/>
      <c r="G54" s="87">
        <f>SUM(G55:G55)</f>
        <v>0</v>
      </c>
    </row>
    <row r="55" spans="1:8" s="33" customFormat="1" ht="78.75" x14ac:dyDescent="0.25">
      <c r="A55" s="135" t="s">
        <v>114</v>
      </c>
      <c r="B55" s="135" t="s">
        <v>109</v>
      </c>
      <c r="C55" s="135" t="s">
        <v>148</v>
      </c>
      <c r="D55" s="135" t="s">
        <v>55</v>
      </c>
      <c r="E55" s="135">
        <v>2</v>
      </c>
      <c r="F55" s="135">
        <v>1200</v>
      </c>
      <c r="G55" s="75"/>
      <c r="H55" s="136" t="s">
        <v>345</v>
      </c>
    </row>
    <row r="56" spans="1:8" s="33" customFormat="1" x14ac:dyDescent="0.25">
      <c r="A56" s="86" t="s">
        <v>53</v>
      </c>
      <c r="B56" s="86" t="s">
        <v>81</v>
      </c>
      <c r="C56" s="86"/>
      <c r="D56" s="86"/>
      <c r="E56" s="86"/>
      <c r="F56" s="86"/>
      <c r="G56" s="89">
        <f>SUM(G57:G57)</f>
        <v>0</v>
      </c>
    </row>
    <row r="57" spans="1:8" s="33" customFormat="1" ht="78.75" x14ac:dyDescent="0.25">
      <c r="A57" s="135" t="s">
        <v>147</v>
      </c>
      <c r="B57" s="135" t="s">
        <v>116</v>
      </c>
      <c r="C57" s="135" t="s">
        <v>117</v>
      </c>
      <c r="D57" s="135" t="s">
        <v>55</v>
      </c>
      <c r="E57" s="135">
        <v>2</v>
      </c>
      <c r="F57" s="135">
        <v>300</v>
      </c>
      <c r="G57" s="75"/>
      <c r="H57" s="136" t="s">
        <v>345</v>
      </c>
    </row>
    <row r="58" spans="1:8" s="41" customFormat="1" x14ac:dyDescent="0.25">
      <c r="A58" s="150" t="s">
        <v>39</v>
      </c>
      <c r="B58" s="151"/>
      <c r="C58" s="151"/>
      <c r="D58" s="151"/>
      <c r="E58" s="151"/>
      <c r="F58" s="152"/>
      <c r="G58" s="53">
        <f>SUM(G43,G50,G54,G56)</f>
        <v>250440</v>
      </c>
    </row>
    <row r="59" spans="1:8" s="33" customFormat="1" x14ac:dyDescent="0.25">
      <c r="A59" s="153" t="s">
        <v>40</v>
      </c>
      <c r="B59" s="154"/>
      <c r="C59" s="154"/>
      <c r="D59" s="154"/>
      <c r="E59" s="154"/>
      <c r="F59" s="155"/>
      <c r="G59" s="77">
        <v>0</v>
      </c>
    </row>
    <row r="60" spans="1:8" s="41" customFormat="1" x14ac:dyDescent="0.25">
      <c r="A60" s="143" t="s">
        <v>11</v>
      </c>
      <c r="B60" s="144"/>
      <c r="C60" s="144"/>
      <c r="D60" s="144"/>
      <c r="E60" s="144"/>
      <c r="F60" s="145"/>
      <c r="G60" s="76">
        <f>SUM(G58:G59)</f>
        <v>250440</v>
      </c>
    </row>
    <row r="61" spans="1:8" s="41" customFormat="1" x14ac:dyDescent="0.25"/>
    <row r="62" spans="1:8" s="41" customFormat="1" x14ac:dyDescent="0.25"/>
    <row r="63" spans="1:8" s="41" customFormat="1" x14ac:dyDescent="0.25"/>
  </sheetData>
  <sheetProtection formatCells="0" formatColumns="0" formatRows="0" insertRows="0" deleteRows="0" selectLockedCells="1"/>
  <dataConsolidate/>
  <mergeCells count="14">
    <mergeCell ref="A9:B9"/>
    <mergeCell ref="A16:B16"/>
    <mergeCell ref="A28:B28"/>
    <mergeCell ref="A18:B18"/>
    <mergeCell ref="A60:F60"/>
    <mergeCell ref="A19:B19"/>
    <mergeCell ref="A24:B24"/>
    <mergeCell ref="A26:B26"/>
    <mergeCell ref="B43:F43"/>
    <mergeCell ref="B50:F50"/>
    <mergeCell ref="A58:F58"/>
    <mergeCell ref="A59:F59"/>
    <mergeCell ref="A25:B25"/>
    <mergeCell ref="A35:B35"/>
  </mergeCells>
  <conditionalFormatting sqref="E10">
    <cfRule type="cellIs" dxfId="40" priority="6" operator="notBetween">
      <formula>0</formula>
      <formula>75</formula>
    </cfRule>
  </conditionalFormatting>
  <conditionalFormatting sqref="D16">
    <cfRule type="cellIs" dxfId="39" priority="1" operator="equal">
      <formula>0</formula>
    </cfRule>
    <cfRule type="cellIs" dxfId="38" priority="4" operator="lessThan">
      <formula>100</formula>
    </cfRule>
    <cfRule type="cellIs" dxfId="37" priority="5" operator="greaterThan">
      <formula>100</formula>
    </cfRule>
  </conditionalFormatting>
  <dataValidations xWindow="625" yWindow="324" count="16">
    <dataValidation type="decimal" operator="equal" allowBlank="1" showInputMessage="1" showErrorMessage="1" promptTitle="Tähelepanu!" prompt="AMIF tulu peab võrduma AMIF kuluga." sqref="B65563 IW65563 SS65563 ACO65563 AMK65563 AWG65563 BGC65563 BPY65563 BZU65563 CJQ65563 CTM65563 DDI65563 DNE65563 DXA65563 EGW65563 EQS65563 FAO65563 FKK65563 FUG65563 GEC65563 GNY65563 GXU65563 HHQ65563 HRM65563 IBI65563 ILE65563 IVA65563 JEW65563 JOS65563 JYO65563 KIK65563 KSG65563 LCC65563 LLY65563 LVU65563 MFQ65563 MPM65563 MZI65563 NJE65563 NTA65563 OCW65563 OMS65563 OWO65563 PGK65563 PQG65563 QAC65563 QJY65563 QTU65563 RDQ65563 RNM65563 RXI65563 SHE65563 SRA65563 TAW65563 TKS65563 TUO65563 UEK65563 UOG65563 UYC65563 VHY65563 VRU65563 WBQ65563 WLM65563 WVI65563 B131099 IW131099 SS131099 ACO131099 AMK131099 AWG131099 BGC131099 BPY131099 BZU131099 CJQ131099 CTM131099 DDI131099 DNE131099 DXA131099 EGW131099 EQS131099 FAO131099 FKK131099 FUG131099 GEC131099 GNY131099 GXU131099 HHQ131099 HRM131099 IBI131099 ILE131099 IVA131099 JEW131099 JOS131099 JYO131099 KIK131099 KSG131099 LCC131099 LLY131099 LVU131099 MFQ131099 MPM131099 MZI131099 NJE131099 NTA131099 OCW131099 OMS131099 OWO131099 PGK131099 PQG131099 QAC131099 QJY131099 QTU131099 RDQ131099 RNM131099 RXI131099 SHE131099 SRA131099 TAW131099 TKS131099 TUO131099 UEK131099 UOG131099 UYC131099 VHY131099 VRU131099 WBQ131099 WLM131099 WVI131099 B196635 IW196635 SS196635 ACO196635 AMK196635 AWG196635 BGC196635 BPY196635 BZU196635 CJQ196635 CTM196635 DDI196635 DNE196635 DXA196635 EGW196635 EQS196635 FAO196635 FKK196635 FUG196635 GEC196635 GNY196635 GXU196635 HHQ196635 HRM196635 IBI196635 ILE196635 IVA196635 JEW196635 JOS196635 JYO196635 KIK196635 KSG196635 LCC196635 LLY196635 LVU196635 MFQ196635 MPM196635 MZI196635 NJE196635 NTA196635 OCW196635 OMS196635 OWO196635 PGK196635 PQG196635 QAC196635 QJY196635 QTU196635 RDQ196635 RNM196635 RXI196635 SHE196635 SRA196635 TAW196635 TKS196635 TUO196635 UEK196635 UOG196635 UYC196635 VHY196635 VRU196635 WBQ196635 WLM196635 WVI196635 B262171 IW262171 SS262171 ACO262171 AMK262171 AWG262171 BGC262171 BPY262171 BZU262171 CJQ262171 CTM262171 DDI262171 DNE262171 DXA262171 EGW262171 EQS262171 FAO262171 FKK262171 FUG262171 GEC262171 GNY262171 GXU262171 HHQ262171 HRM262171 IBI262171 ILE262171 IVA262171 JEW262171 JOS262171 JYO262171 KIK262171 KSG262171 LCC262171 LLY262171 LVU262171 MFQ262171 MPM262171 MZI262171 NJE262171 NTA262171 OCW262171 OMS262171 OWO262171 PGK262171 PQG262171 QAC262171 QJY262171 QTU262171 RDQ262171 RNM262171 RXI262171 SHE262171 SRA262171 TAW262171 TKS262171 TUO262171 UEK262171 UOG262171 UYC262171 VHY262171 VRU262171 WBQ262171 WLM262171 WVI262171 B327707 IW327707 SS327707 ACO327707 AMK327707 AWG327707 BGC327707 BPY327707 BZU327707 CJQ327707 CTM327707 DDI327707 DNE327707 DXA327707 EGW327707 EQS327707 FAO327707 FKK327707 FUG327707 GEC327707 GNY327707 GXU327707 HHQ327707 HRM327707 IBI327707 ILE327707 IVA327707 JEW327707 JOS327707 JYO327707 KIK327707 KSG327707 LCC327707 LLY327707 LVU327707 MFQ327707 MPM327707 MZI327707 NJE327707 NTA327707 OCW327707 OMS327707 OWO327707 PGK327707 PQG327707 QAC327707 QJY327707 QTU327707 RDQ327707 RNM327707 RXI327707 SHE327707 SRA327707 TAW327707 TKS327707 TUO327707 UEK327707 UOG327707 UYC327707 VHY327707 VRU327707 WBQ327707 WLM327707 WVI327707 B393243 IW393243 SS393243 ACO393243 AMK393243 AWG393243 BGC393243 BPY393243 BZU393243 CJQ393243 CTM393243 DDI393243 DNE393243 DXA393243 EGW393243 EQS393243 FAO393243 FKK393243 FUG393243 GEC393243 GNY393243 GXU393243 HHQ393243 HRM393243 IBI393243 ILE393243 IVA393243 JEW393243 JOS393243 JYO393243 KIK393243 KSG393243 LCC393243 LLY393243 LVU393243 MFQ393243 MPM393243 MZI393243 NJE393243 NTA393243 OCW393243 OMS393243 OWO393243 PGK393243 PQG393243 QAC393243 QJY393243 QTU393243 RDQ393243 RNM393243 RXI393243 SHE393243 SRA393243 TAW393243 TKS393243 TUO393243 UEK393243 UOG393243 UYC393243 VHY393243 VRU393243 WBQ393243 WLM393243 WVI393243 B458779 IW458779 SS458779 ACO458779 AMK458779 AWG458779 BGC458779 BPY458779 BZU458779 CJQ458779 CTM458779 DDI458779 DNE458779 DXA458779 EGW458779 EQS458779 FAO458779 FKK458779 FUG458779 GEC458779 GNY458779 GXU458779 HHQ458779 HRM458779 IBI458779 ILE458779 IVA458779 JEW458779 JOS458779 JYO458779 KIK458779 KSG458779 LCC458779 LLY458779 LVU458779 MFQ458779 MPM458779 MZI458779 NJE458779 NTA458779 OCW458779 OMS458779 OWO458779 PGK458779 PQG458779 QAC458779 QJY458779 QTU458779 RDQ458779 RNM458779 RXI458779 SHE458779 SRA458779 TAW458779 TKS458779 TUO458779 UEK458779 UOG458779 UYC458779 VHY458779 VRU458779 WBQ458779 WLM458779 WVI458779 B524315 IW524315 SS524315 ACO524315 AMK524315 AWG524315 BGC524315 BPY524315 BZU524315 CJQ524315 CTM524315 DDI524315 DNE524315 DXA524315 EGW524315 EQS524315 FAO524315 FKK524315 FUG524315 GEC524315 GNY524315 GXU524315 HHQ524315 HRM524315 IBI524315 ILE524315 IVA524315 JEW524315 JOS524315 JYO524315 KIK524315 KSG524315 LCC524315 LLY524315 LVU524315 MFQ524315 MPM524315 MZI524315 NJE524315 NTA524315 OCW524315 OMS524315 OWO524315 PGK524315 PQG524315 QAC524315 QJY524315 QTU524315 RDQ524315 RNM524315 RXI524315 SHE524315 SRA524315 TAW524315 TKS524315 TUO524315 UEK524315 UOG524315 UYC524315 VHY524315 VRU524315 WBQ524315 WLM524315 WVI524315 B589851 IW589851 SS589851 ACO589851 AMK589851 AWG589851 BGC589851 BPY589851 BZU589851 CJQ589851 CTM589851 DDI589851 DNE589851 DXA589851 EGW589851 EQS589851 FAO589851 FKK589851 FUG589851 GEC589851 GNY589851 GXU589851 HHQ589851 HRM589851 IBI589851 ILE589851 IVA589851 JEW589851 JOS589851 JYO589851 KIK589851 KSG589851 LCC589851 LLY589851 LVU589851 MFQ589851 MPM589851 MZI589851 NJE589851 NTA589851 OCW589851 OMS589851 OWO589851 PGK589851 PQG589851 QAC589851 QJY589851 QTU589851 RDQ589851 RNM589851 RXI589851 SHE589851 SRA589851 TAW589851 TKS589851 TUO589851 UEK589851 UOG589851 UYC589851 VHY589851 VRU589851 WBQ589851 WLM589851 WVI589851 B655387 IW655387 SS655387 ACO655387 AMK655387 AWG655387 BGC655387 BPY655387 BZU655387 CJQ655387 CTM655387 DDI655387 DNE655387 DXA655387 EGW655387 EQS655387 FAO655387 FKK655387 FUG655387 GEC655387 GNY655387 GXU655387 HHQ655387 HRM655387 IBI655387 ILE655387 IVA655387 JEW655387 JOS655387 JYO655387 KIK655387 KSG655387 LCC655387 LLY655387 LVU655387 MFQ655387 MPM655387 MZI655387 NJE655387 NTA655387 OCW655387 OMS655387 OWO655387 PGK655387 PQG655387 QAC655387 QJY655387 QTU655387 RDQ655387 RNM655387 RXI655387 SHE655387 SRA655387 TAW655387 TKS655387 TUO655387 UEK655387 UOG655387 UYC655387 VHY655387 VRU655387 WBQ655387 WLM655387 WVI655387 B720923 IW720923 SS720923 ACO720923 AMK720923 AWG720923 BGC720923 BPY720923 BZU720923 CJQ720923 CTM720923 DDI720923 DNE720923 DXA720923 EGW720923 EQS720923 FAO720923 FKK720923 FUG720923 GEC720923 GNY720923 GXU720923 HHQ720923 HRM720923 IBI720923 ILE720923 IVA720923 JEW720923 JOS720923 JYO720923 KIK720923 KSG720923 LCC720923 LLY720923 LVU720923 MFQ720923 MPM720923 MZI720923 NJE720923 NTA720923 OCW720923 OMS720923 OWO720923 PGK720923 PQG720923 QAC720923 QJY720923 QTU720923 RDQ720923 RNM720923 RXI720923 SHE720923 SRA720923 TAW720923 TKS720923 TUO720923 UEK720923 UOG720923 UYC720923 VHY720923 VRU720923 WBQ720923 WLM720923 WVI720923 B786459 IW786459 SS786459 ACO786459 AMK786459 AWG786459 BGC786459 BPY786459 BZU786459 CJQ786459 CTM786459 DDI786459 DNE786459 DXA786459 EGW786459 EQS786459 FAO786459 FKK786459 FUG786459 GEC786459 GNY786459 GXU786459 HHQ786459 HRM786459 IBI786459 ILE786459 IVA786459 JEW786459 JOS786459 JYO786459 KIK786459 KSG786459 LCC786459 LLY786459 LVU786459 MFQ786459 MPM786459 MZI786459 NJE786459 NTA786459 OCW786459 OMS786459 OWO786459 PGK786459 PQG786459 QAC786459 QJY786459 QTU786459 RDQ786459 RNM786459 RXI786459 SHE786459 SRA786459 TAW786459 TKS786459 TUO786459 UEK786459 UOG786459 UYC786459 VHY786459 VRU786459 WBQ786459 WLM786459 WVI786459 B851995 IW851995 SS851995 ACO851995 AMK851995 AWG851995 BGC851995 BPY851995 BZU851995 CJQ851995 CTM851995 DDI851995 DNE851995 DXA851995 EGW851995 EQS851995 FAO851995 FKK851995 FUG851995 GEC851995 GNY851995 GXU851995 HHQ851995 HRM851995 IBI851995 ILE851995 IVA851995 JEW851995 JOS851995 JYO851995 KIK851995 KSG851995 LCC851995 LLY851995 LVU851995 MFQ851995 MPM851995 MZI851995 NJE851995 NTA851995 OCW851995 OMS851995 OWO851995 PGK851995 PQG851995 QAC851995 QJY851995 QTU851995 RDQ851995 RNM851995 RXI851995 SHE851995 SRA851995 TAW851995 TKS851995 TUO851995 UEK851995 UOG851995 UYC851995 VHY851995 VRU851995 WBQ851995 WLM851995 WVI851995 B917531 IW917531 SS917531 ACO917531 AMK917531 AWG917531 BGC917531 BPY917531 BZU917531 CJQ917531 CTM917531 DDI917531 DNE917531 DXA917531 EGW917531 EQS917531 FAO917531 FKK917531 FUG917531 GEC917531 GNY917531 GXU917531 HHQ917531 HRM917531 IBI917531 ILE917531 IVA917531 JEW917531 JOS917531 JYO917531 KIK917531 KSG917531 LCC917531 LLY917531 LVU917531 MFQ917531 MPM917531 MZI917531 NJE917531 NTA917531 OCW917531 OMS917531 OWO917531 PGK917531 PQG917531 QAC917531 QJY917531 QTU917531 RDQ917531 RNM917531 RXI917531 SHE917531 SRA917531 TAW917531 TKS917531 TUO917531 UEK917531 UOG917531 UYC917531 VHY917531 VRU917531 WBQ917531 WLM917531 WVI917531 B983067 IW983067 SS983067 ACO983067 AMK983067 AWG983067 BGC983067 BPY983067 BZU983067 CJQ983067 CTM983067 DDI983067 DNE983067 DXA983067 EGW983067 EQS983067 FAO983067 FKK983067 FUG983067 GEC983067 GNY983067 GXU983067 HHQ983067 HRM983067 IBI983067 ILE983067 IVA983067 JEW983067 JOS983067 JYO983067 KIK983067 KSG983067 LCC983067 LLY983067 LVU983067 MFQ983067 MPM983067 MZI983067 NJE983067 NTA983067 OCW983067 OMS983067 OWO983067 PGK983067 PQG983067 QAC983067 QJY983067 QTU983067 RDQ983067 RNM983067 RXI983067 SHE983067 SRA983067 TAW983067 TKS983067 TUO983067 UEK983067 UOG983067 UYC983067 VHY983067 VRU983067 WBQ983067 WLM983067 WVI983067">
      <formula1>G65550</formula1>
    </dataValidation>
    <dataValidation type="decimal" operator="equal" allowBlank="1" showInputMessage="1" showErrorMessage="1" promptTitle="Tähelepanu!" prompt="Kogusumma peab olema võrdne projekti kogukuludega." sqref="B65559 IW65559 SS65559 ACO65559 AMK65559 AWG65559 BGC65559 BPY65559 BZU65559 CJQ65559 CTM65559 DDI65559 DNE65559 DXA65559 EGW65559 EQS65559 FAO65559 FKK65559 FUG65559 GEC65559 GNY65559 GXU65559 HHQ65559 HRM65559 IBI65559 ILE65559 IVA65559 JEW65559 JOS65559 JYO65559 KIK65559 KSG65559 LCC65559 LLY65559 LVU65559 MFQ65559 MPM65559 MZI65559 NJE65559 NTA65559 OCW65559 OMS65559 OWO65559 PGK65559 PQG65559 QAC65559 QJY65559 QTU65559 RDQ65559 RNM65559 RXI65559 SHE65559 SRA65559 TAW65559 TKS65559 TUO65559 UEK65559 UOG65559 UYC65559 VHY65559 VRU65559 WBQ65559 WLM65559 WVI65559 B131095 IW131095 SS131095 ACO131095 AMK131095 AWG131095 BGC131095 BPY131095 BZU131095 CJQ131095 CTM131095 DDI131095 DNE131095 DXA131095 EGW131095 EQS131095 FAO131095 FKK131095 FUG131095 GEC131095 GNY131095 GXU131095 HHQ131095 HRM131095 IBI131095 ILE131095 IVA131095 JEW131095 JOS131095 JYO131095 KIK131095 KSG131095 LCC131095 LLY131095 LVU131095 MFQ131095 MPM131095 MZI131095 NJE131095 NTA131095 OCW131095 OMS131095 OWO131095 PGK131095 PQG131095 QAC131095 QJY131095 QTU131095 RDQ131095 RNM131095 RXI131095 SHE131095 SRA131095 TAW131095 TKS131095 TUO131095 UEK131095 UOG131095 UYC131095 VHY131095 VRU131095 WBQ131095 WLM131095 WVI131095 B196631 IW196631 SS196631 ACO196631 AMK196631 AWG196631 BGC196631 BPY196631 BZU196631 CJQ196631 CTM196631 DDI196631 DNE196631 DXA196631 EGW196631 EQS196631 FAO196631 FKK196631 FUG196631 GEC196631 GNY196631 GXU196631 HHQ196631 HRM196631 IBI196631 ILE196631 IVA196631 JEW196631 JOS196631 JYO196631 KIK196631 KSG196631 LCC196631 LLY196631 LVU196631 MFQ196631 MPM196631 MZI196631 NJE196631 NTA196631 OCW196631 OMS196631 OWO196631 PGK196631 PQG196631 QAC196631 QJY196631 QTU196631 RDQ196631 RNM196631 RXI196631 SHE196631 SRA196631 TAW196631 TKS196631 TUO196631 UEK196631 UOG196631 UYC196631 VHY196631 VRU196631 WBQ196631 WLM196631 WVI196631 B262167 IW262167 SS262167 ACO262167 AMK262167 AWG262167 BGC262167 BPY262167 BZU262167 CJQ262167 CTM262167 DDI262167 DNE262167 DXA262167 EGW262167 EQS262167 FAO262167 FKK262167 FUG262167 GEC262167 GNY262167 GXU262167 HHQ262167 HRM262167 IBI262167 ILE262167 IVA262167 JEW262167 JOS262167 JYO262167 KIK262167 KSG262167 LCC262167 LLY262167 LVU262167 MFQ262167 MPM262167 MZI262167 NJE262167 NTA262167 OCW262167 OMS262167 OWO262167 PGK262167 PQG262167 QAC262167 QJY262167 QTU262167 RDQ262167 RNM262167 RXI262167 SHE262167 SRA262167 TAW262167 TKS262167 TUO262167 UEK262167 UOG262167 UYC262167 VHY262167 VRU262167 WBQ262167 WLM262167 WVI262167 B327703 IW327703 SS327703 ACO327703 AMK327703 AWG327703 BGC327703 BPY327703 BZU327703 CJQ327703 CTM327703 DDI327703 DNE327703 DXA327703 EGW327703 EQS327703 FAO327703 FKK327703 FUG327703 GEC327703 GNY327703 GXU327703 HHQ327703 HRM327703 IBI327703 ILE327703 IVA327703 JEW327703 JOS327703 JYO327703 KIK327703 KSG327703 LCC327703 LLY327703 LVU327703 MFQ327703 MPM327703 MZI327703 NJE327703 NTA327703 OCW327703 OMS327703 OWO327703 PGK327703 PQG327703 QAC327703 QJY327703 QTU327703 RDQ327703 RNM327703 RXI327703 SHE327703 SRA327703 TAW327703 TKS327703 TUO327703 UEK327703 UOG327703 UYC327703 VHY327703 VRU327703 WBQ327703 WLM327703 WVI327703 B393239 IW393239 SS393239 ACO393239 AMK393239 AWG393239 BGC393239 BPY393239 BZU393239 CJQ393239 CTM393239 DDI393239 DNE393239 DXA393239 EGW393239 EQS393239 FAO393239 FKK393239 FUG393239 GEC393239 GNY393239 GXU393239 HHQ393239 HRM393239 IBI393239 ILE393239 IVA393239 JEW393239 JOS393239 JYO393239 KIK393239 KSG393239 LCC393239 LLY393239 LVU393239 MFQ393239 MPM393239 MZI393239 NJE393239 NTA393239 OCW393239 OMS393239 OWO393239 PGK393239 PQG393239 QAC393239 QJY393239 QTU393239 RDQ393239 RNM393239 RXI393239 SHE393239 SRA393239 TAW393239 TKS393239 TUO393239 UEK393239 UOG393239 UYC393239 VHY393239 VRU393239 WBQ393239 WLM393239 WVI393239 B458775 IW458775 SS458775 ACO458775 AMK458775 AWG458775 BGC458775 BPY458775 BZU458775 CJQ458775 CTM458775 DDI458775 DNE458775 DXA458775 EGW458775 EQS458775 FAO458775 FKK458775 FUG458775 GEC458775 GNY458775 GXU458775 HHQ458775 HRM458775 IBI458775 ILE458775 IVA458775 JEW458775 JOS458775 JYO458775 KIK458775 KSG458775 LCC458775 LLY458775 LVU458775 MFQ458775 MPM458775 MZI458775 NJE458775 NTA458775 OCW458775 OMS458775 OWO458775 PGK458775 PQG458775 QAC458775 QJY458775 QTU458775 RDQ458775 RNM458775 RXI458775 SHE458775 SRA458775 TAW458775 TKS458775 TUO458775 UEK458775 UOG458775 UYC458775 VHY458775 VRU458775 WBQ458775 WLM458775 WVI458775 B524311 IW524311 SS524311 ACO524311 AMK524311 AWG524311 BGC524311 BPY524311 BZU524311 CJQ524311 CTM524311 DDI524311 DNE524311 DXA524311 EGW524311 EQS524311 FAO524311 FKK524311 FUG524311 GEC524311 GNY524311 GXU524311 HHQ524311 HRM524311 IBI524311 ILE524311 IVA524311 JEW524311 JOS524311 JYO524311 KIK524311 KSG524311 LCC524311 LLY524311 LVU524311 MFQ524311 MPM524311 MZI524311 NJE524311 NTA524311 OCW524311 OMS524311 OWO524311 PGK524311 PQG524311 QAC524311 QJY524311 QTU524311 RDQ524311 RNM524311 RXI524311 SHE524311 SRA524311 TAW524311 TKS524311 TUO524311 UEK524311 UOG524311 UYC524311 VHY524311 VRU524311 WBQ524311 WLM524311 WVI524311 B589847 IW589847 SS589847 ACO589847 AMK589847 AWG589847 BGC589847 BPY589847 BZU589847 CJQ589847 CTM589847 DDI589847 DNE589847 DXA589847 EGW589847 EQS589847 FAO589847 FKK589847 FUG589847 GEC589847 GNY589847 GXU589847 HHQ589847 HRM589847 IBI589847 ILE589847 IVA589847 JEW589847 JOS589847 JYO589847 KIK589847 KSG589847 LCC589847 LLY589847 LVU589847 MFQ589847 MPM589847 MZI589847 NJE589847 NTA589847 OCW589847 OMS589847 OWO589847 PGK589847 PQG589847 QAC589847 QJY589847 QTU589847 RDQ589847 RNM589847 RXI589847 SHE589847 SRA589847 TAW589847 TKS589847 TUO589847 UEK589847 UOG589847 UYC589847 VHY589847 VRU589847 WBQ589847 WLM589847 WVI589847 B655383 IW655383 SS655383 ACO655383 AMK655383 AWG655383 BGC655383 BPY655383 BZU655383 CJQ655383 CTM655383 DDI655383 DNE655383 DXA655383 EGW655383 EQS655383 FAO655383 FKK655383 FUG655383 GEC655383 GNY655383 GXU655383 HHQ655383 HRM655383 IBI655383 ILE655383 IVA655383 JEW655383 JOS655383 JYO655383 KIK655383 KSG655383 LCC655383 LLY655383 LVU655383 MFQ655383 MPM655383 MZI655383 NJE655383 NTA655383 OCW655383 OMS655383 OWO655383 PGK655383 PQG655383 QAC655383 QJY655383 QTU655383 RDQ655383 RNM655383 RXI655383 SHE655383 SRA655383 TAW655383 TKS655383 TUO655383 UEK655383 UOG655383 UYC655383 VHY655383 VRU655383 WBQ655383 WLM655383 WVI655383 B720919 IW720919 SS720919 ACO720919 AMK720919 AWG720919 BGC720919 BPY720919 BZU720919 CJQ720919 CTM720919 DDI720919 DNE720919 DXA720919 EGW720919 EQS720919 FAO720919 FKK720919 FUG720919 GEC720919 GNY720919 GXU720919 HHQ720919 HRM720919 IBI720919 ILE720919 IVA720919 JEW720919 JOS720919 JYO720919 KIK720919 KSG720919 LCC720919 LLY720919 LVU720919 MFQ720919 MPM720919 MZI720919 NJE720919 NTA720919 OCW720919 OMS720919 OWO720919 PGK720919 PQG720919 QAC720919 QJY720919 QTU720919 RDQ720919 RNM720919 RXI720919 SHE720919 SRA720919 TAW720919 TKS720919 TUO720919 UEK720919 UOG720919 UYC720919 VHY720919 VRU720919 WBQ720919 WLM720919 WVI720919 B786455 IW786455 SS786455 ACO786455 AMK786455 AWG786455 BGC786455 BPY786455 BZU786455 CJQ786455 CTM786455 DDI786455 DNE786455 DXA786455 EGW786455 EQS786455 FAO786455 FKK786455 FUG786455 GEC786455 GNY786455 GXU786455 HHQ786455 HRM786455 IBI786455 ILE786455 IVA786455 JEW786455 JOS786455 JYO786455 KIK786455 KSG786455 LCC786455 LLY786455 LVU786455 MFQ786455 MPM786455 MZI786455 NJE786455 NTA786455 OCW786455 OMS786455 OWO786455 PGK786455 PQG786455 QAC786455 QJY786455 QTU786455 RDQ786455 RNM786455 RXI786455 SHE786455 SRA786455 TAW786455 TKS786455 TUO786455 UEK786455 UOG786455 UYC786455 VHY786455 VRU786455 WBQ786455 WLM786455 WVI786455 B851991 IW851991 SS851991 ACO851991 AMK851991 AWG851991 BGC851991 BPY851991 BZU851991 CJQ851991 CTM851991 DDI851991 DNE851991 DXA851991 EGW851991 EQS851991 FAO851991 FKK851991 FUG851991 GEC851991 GNY851991 GXU851991 HHQ851991 HRM851991 IBI851991 ILE851991 IVA851991 JEW851991 JOS851991 JYO851991 KIK851991 KSG851991 LCC851991 LLY851991 LVU851991 MFQ851991 MPM851991 MZI851991 NJE851991 NTA851991 OCW851991 OMS851991 OWO851991 PGK851991 PQG851991 QAC851991 QJY851991 QTU851991 RDQ851991 RNM851991 RXI851991 SHE851991 SRA851991 TAW851991 TKS851991 TUO851991 UEK851991 UOG851991 UYC851991 VHY851991 VRU851991 WBQ851991 WLM851991 WVI851991 B917527 IW917527 SS917527 ACO917527 AMK917527 AWG917527 BGC917527 BPY917527 BZU917527 CJQ917527 CTM917527 DDI917527 DNE917527 DXA917527 EGW917527 EQS917527 FAO917527 FKK917527 FUG917527 GEC917527 GNY917527 GXU917527 HHQ917527 HRM917527 IBI917527 ILE917527 IVA917527 JEW917527 JOS917527 JYO917527 KIK917527 KSG917527 LCC917527 LLY917527 LVU917527 MFQ917527 MPM917527 MZI917527 NJE917527 NTA917527 OCW917527 OMS917527 OWO917527 PGK917527 PQG917527 QAC917527 QJY917527 QTU917527 RDQ917527 RNM917527 RXI917527 SHE917527 SRA917527 TAW917527 TKS917527 TUO917527 UEK917527 UOG917527 UYC917527 VHY917527 VRU917527 WBQ917527 WLM917527 WVI917527 B983063 IW983063 SS983063 ACO983063 AMK983063 AWG983063 BGC983063 BPY983063 BZU983063 CJQ983063 CTM983063 DDI983063 DNE983063 DXA983063 EGW983063 EQS983063 FAO983063 FKK983063 FUG983063 GEC983063 GNY983063 GXU983063 HHQ983063 HRM983063 IBI983063 ILE983063 IVA983063 JEW983063 JOS983063 JYO983063 KIK983063 KSG983063 LCC983063 LLY983063 LVU983063 MFQ983063 MPM983063 MZI983063 NJE983063 NTA983063 OCW983063 OMS983063 OWO983063 PGK983063 PQG983063 QAC983063 QJY983063 QTU983063 RDQ983063 RNM983063 RXI983063 SHE983063 SRA983063 TAW983063 TKS983063 TUO983063 UEK983063 UOG983063 UYC983063 VHY983063 VRU983063 WBQ983063 WLM983063 WVI983063">
      <formula1>G65550</formula1>
    </dataValidation>
    <dataValidation type="decimal" operator="lessThan" allowBlank="1" showInputMessage="1" showErrorMessage="1" promptTitle="Tähelepanu!" prompt="SiM toetus on kuni 25% projekti kogukuludest." sqref="JD65550 SZ65550 ACV65550 AMR65550 AWN65550 BGJ65550 BQF65550 CAB65550 CJX65550 CTT65550 DDP65550 DNL65550 DXH65550 EHD65550 EQZ65550 FAV65550 FKR65550 FUN65550 GEJ65550 GOF65550 GYB65550 HHX65550 HRT65550 IBP65550 ILL65550 IVH65550 JFD65550 JOZ65550 JYV65550 KIR65550 KSN65550 LCJ65550 LMF65550 LWB65550 MFX65550 MPT65550 MZP65550 NJL65550 NTH65550 ODD65550 OMZ65550 OWV65550 PGR65550 PQN65550 QAJ65550 QKF65550 QUB65550 RDX65550 RNT65550 RXP65550 SHL65550 SRH65550 TBD65550 TKZ65550 TUV65550 UER65550 UON65550 UYJ65550 VIF65550 VSB65550 WBX65550 WLT65550 WVP65550 JD131086 SZ131086 ACV131086 AMR131086 AWN131086 BGJ131086 BQF131086 CAB131086 CJX131086 CTT131086 DDP131086 DNL131086 DXH131086 EHD131086 EQZ131086 FAV131086 FKR131086 FUN131086 GEJ131086 GOF131086 GYB131086 HHX131086 HRT131086 IBP131086 ILL131086 IVH131086 JFD131086 JOZ131086 JYV131086 KIR131086 KSN131086 LCJ131086 LMF131086 LWB131086 MFX131086 MPT131086 MZP131086 NJL131086 NTH131086 ODD131086 OMZ131086 OWV131086 PGR131086 PQN131086 QAJ131086 QKF131086 QUB131086 RDX131086 RNT131086 RXP131086 SHL131086 SRH131086 TBD131086 TKZ131086 TUV131086 UER131086 UON131086 UYJ131086 VIF131086 VSB131086 WBX131086 WLT131086 WVP131086 JD196622 SZ196622 ACV196622 AMR196622 AWN196622 BGJ196622 BQF196622 CAB196622 CJX196622 CTT196622 DDP196622 DNL196622 DXH196622 EHD196622 EQZ196622 FAV196622 FKR196622 FUN196622 GEJ196622 GOF196622 GYB196622 HHX196622 HRT196622 IBP196622 ILL196622 IVH196622 JFD196622 JOZ196622 JYV196622 KIR196622 KSN196622 LCJ196622 LMF196622 LWB196622 MFX196622 MPT196622 MZP196622 NJL196622 NTH196622 ODD196622 OMZ196622 OWV196622 PGR196622 PQN196622 QAJ196622 QKF196622 QUB196622 RDX196622 RNT196622 RXP196622 SHL196622 SRH196622 TBD196622 TKZ196622 TUV196622 UER196622 UON196622 UYJ196622 VIF196622 VSB196622 WBX196622 WLT196622 WVP196622 JD262158 SZ262158 ACV262158 AMR262158 AWN262158 BGJ262158 BQF262158 CAB262158 CJX262158 CTT262158 DDP262158 DNL262158 DXH262158 EHD262158 EQZ262158 FAV262158 FKR262158 FUN262158 GEJ262158 GOF262158 GYB262158 HHX262158 HRT262158 IBP262158 ILL262158 IVH262158 JFD262158 JOZ262158 JYV262158 KIR262158 KSN262158 LCJ262158 LMF262158 LWB262158 MFX262158 MPT262158 MZP262158 NJL262158 NTH262158 ODD262158 OMZ262158 OWV262158 PGR262158 PQN262158 QAJ262158 QKF262158 QUB262158 RDX262158 RNT262158 RXP262158 SHL262158 SRH262158 TBD262158 TKZ262158 TUV262158 UER262158 UON262158 UYJ262158 VIF262158 VSB262158 WBX262158 WLT262158 WVP262158 JD327694 SZ327694 ACV327694 AMR327694 AWN327694 BGJ327694 BQF327694 CAB327694 CJX327694 CTT327694 DDP327694 DNL327694 DXH327694 EHD327694 EQZ327694 FAV327694 FKR327694 FUN327694 GEJ327694 GOF327694 GYB327694 HHX327694 HRT327694 IBP327694 ILL327694 IVH327694 JFD327694 JOZ327694 JYV327694 KIR327694 KSN327694 LCJ327694 LMF327694 LWB327694 MFX327694 MPT327694 MZP327694 NJL327694 NTH327694 ODD327694 OMZ327694 OWV327694 PGR327694 PQN327694 QAJ327694 QKF327694 QUB327694 RDX327694 RNT327694 RXP327694 SHL327694 SRH327694 TBD327694 TKZ327694 TUV327694 UER327694 UON327694 UYJ327694 VIF327694 VSB327694 WBX327694 WLT327694 WVP327694 JD393230 SZ393230 ACV393230 AMR393230 AWN393230 BGJ393230 BQF393230 CAB393230 CJX393230 CTT393230 DDP393230 DNL393230 DXH393230 EHD393230 EQZ393230 FAV393230 FKR393230 FUN393230 GEJ393230 GOF393230 GYB393230 HHX393230 HRT393230 IBP393230 ILL393230 IVH393230 JFD393230 JOZ393230 JYV393230 KIR393230 KSN393230 LCJ393230 LMF393230 LWB393230 MFX393230 MPT393230 MZP393230 NJL393230 NTH393230 ODD393230 OMZ393230 OWV393230 PGR393230 PQN393230 QAJ393230 QKF393230 QUB393230 RDX393230 RNT393230 RXP393230 SHL393230 SRH393230 TBD393230 TKZ393230 TUV393230 UER393230 UON393230 UYJ393230 VIF393230 VSB393230 WBX393230 WLT393230 WVP393230 JD458766 SZ458766 ACV458766 AMR458766 AWN458766 BGJ458766 BQF458766 CAB458766 CJX458766 CTT458766 DDP458766 DNL458766 DXH458766 EHD458766 EQZ458766 FAV458766 FKR458766 FUN458766 GEJ458766 GOF458766 GYB458766 HHX458766 HRT458766 IBP458766 ILL458766 IVH458766 JFD458766 JOZ458766 JYV458766 KIR458766 KSN458766 LCJ458766 LMF458766 LWB458766 MFX458766 MPT458766 MZP458766 NJL458766 NTH458766 ODD458766 OMZ458766 OWV458766 PGR458766 PQN458766 QAJ458766 QKF458766 QUB458766 RDX458766 RNT458766 RXP458766 SHL458766 SRH458766 TBD458766 TKZ458766 TUV458766 UER458766 UON458766 UYJ458766 VIF458766 VSB458766 WBX458766 WLT458766 WVP458766 JD524302 SZ524302 ACV524302 AMR524302 AWN524302 BGJ524302 BQF524302 CAB524302 CJX524302 CTT524302 DDP524302 DNL524302 DXH524302 EHD524302 EQZ524302 FAV524302 FKR524302 FUN524302 GEJ524302 GOF524302 GYB524302 HHX524302 HRT524302 IBP524302 ILL524302 IVH524302 JFD524302 JOZ524302 JYV524302 KIR524302 KSN524302 LCJ524302 LMF524302 LWB524302 MFX524302 MPT524302 MZP524302 NJL524302 NTH524302 ODD524302 OMZ524302 OWV524302 PGR524302 PQN524302 QAJ524302 QKF524302 QUB524302 RDX524302 RNT524302 RXP524302 SHL524302 SRH524302 TBD524302 TKZ524302 TUV524302 UER524302 UON524302 UYJ524302 VIF524302 VSB524302 WBX524302 WLT524302 WVP524302 JD589838 SZ589838 ACV589838 AMR589838 AWN589838 BGJ589838 BQF589838 CAB589838 CJX589838 CTT589838 DDP589838 DNL589838 DXH589838 EHD589838 EQZ589838 FAV589838 FKR589838 FUN589838 GEJ589838 GOF589838 GYB589838 HHX589838 HRT589838 IBP589838 ILL589838 IVH589838 JFD589838 JOZ589838 JYV589838 KIR589838 KSN589838 LCJ589838 LMF589838 LWB589838 MFX589838 MPT589838 MZP589838 NJL589838 NTH589838 ODD589838 OMZ589838 OWV589838 PGR589838 PQN589838 QAJ589838 QKF589838 QUB589838 RDX589838 RNT589838 RXP589838 SHL589838 SRH589838 TBD589838 TKZ589838 TUV589838 UER589838 UON589838 UYJ589838 VIF589838 VSB589838 WBX589838 WLT589838 WVP589838 JD655374 SZ655374 ACV655374 AMR655374 AWN655374 BGJ655374 BQF655374 CAB655374 CJX655374 CTT655374 DDP655374 DNL655374 DXH655374 EHD655374 EQZ655374 FAV655374 FKR655374 FUN655374 GEJ655374 GOF655374 GYB655374 HHX655374 HRT655374 IBP655374 ILL655374 IVH655374 JFD655374 JOZ655374 JYV655374 KIR655374 KSN655374 LCJ655374 LMF655374 LWB655374 MFX655374 MPT655374 MZP655374 NJL655374 NTH655374 ODD655374 OMZ655374 OWV655374 PGR655374 PQN655374 QAJ655374 QKF655374 QUB655374 RDX655374 RNT655374 RXP655374 SHL655374 SRH655374 TBD655374 TKZ655374 TUV655374 UER655374 UON655374 UYJ655374 VIF655374 VSB655374 WBX655374 WLT655374 WVP655374 JD720910 SZ720910 ACV720910 AMR720910 AWN720910 BGJ720910 BQF720910 CAB720910 CJX720910 CTT720910 DDP720910 DNL720910 DXH720910 EHD720910 EQZ720910 FAV720910 FKR720910 FUN720910 GEJ720910 GOF720910 GYB720910 HHX720910 HRT720910 IBP720910 ILL720910 IVH720910 JFD720910 JOZ720910 JYV720910 KIR720910 KSN720910 LCJ720910 LMF720910 LWB720910 MFX720910 MPT720910 MZP720910 NJL720910 NTH720910 ODD720910 OMZ720910 OWV720910 PGR720910 PQN720910 QAJ720910 QKF720910 QUB720910 RDX720910 RNT720910 RXP720910 SHL720910 SRH720910 TBD720910 TKZ720910 TUV720910 UER720910 UON720910 UYJ720910 VIF720910 VSB720910 WBX720910 WLT720910 WVP720910 JD786446 SZ786446 ACV786446 AMR786446 AWN786446 BGJ786446 BQF786446 CAB786446 CJX786446 CTT786446 DDP786446 DNL786446 DXH786446 EHD786446 EQZ786446 FAV786446 FKR786446 FUN786446 GEJ786446 GOF786446 GYB786446 HHX786446 HRT786446 IBP786446 ILL786446 IVH786446 JFD786446 JOZ786446 JYV786446 KIR786446 KSN786446 LCJ786446 LMF786446 LWB786446 MFX786446 MPT786446 MZP786446 NJL786446 NTH786446 ODD786446 OMZ786446 OWV786446 PGR786446 PQN786446 QAJ786446 QKF786446 QUB786446 RDX786446 RNT786446 RXP786446 SHL786446 SRH786446 TBD786446 TKZ786446 TUV786446 UER786446 UON786446 UYJ786446 VIF786446 VSB786446 WBX786446 WLT786446 WVP786446 JD851982 SZ851982 ACV851982 AMR851982 AWN851982 BGJ851982 BQF851982 CAB851982 CJX851982 CTT851982 DDP851982 DNL851982 DXH851982 EHD851982 EQZ851982 FAV851982 FKR851982 FUN851982 GEJ851982 GOF851982 GYB851982 HHX851982 HRT851982 IBP851982 ILL851982 IVH851982 JFD851982 JOZ851982 JYV851982 KIR851982 KSN851982 LCJ851982 LMF851982 LWB851982 MFX851982 MPT851982 MZP851982 NJL851982 NTH851982 ODD851982 OMZ851982 OWV851982 PGR851982 PQN851982 QAJ851982 QKF851982 QUB851982 RDX851982 RNT851982 RXP851982 SHL851982 SRH851982 TBD851982 TKZ851982 TUV851982 UER851982 UON851982 UYJ851982 VIF851982 VSB851982 WBX851982 WLT851982 WVP851982 JD917518 SZ917518 ACV917518 AMR917518 AWN917518 BGJ917518 BQF917518 CAB917518 CJX917518 CTT917518 DDP917518 DNL917518 DXH917518 EHD917518 EQZ917518 FAV917518 FKR917518 FUN917518 GEJ917518 GOF917518 GYB917518 HHX917518 HRT917518 IBP917518 ILL917518 IVH917518 JFD917518 JOZ917518 JYV917518 KIR917518 KSN917518 LCJ917518 LMF917518 LWB917518 MFX917518 MPT917518 MZP917518 NJL917518 NTH917518 ODD917518 OMZ917518 OWV917518 PGR917518 PQN917518 QAJ917518 QKF917518 QUB917518 RDX917518 RNT917518 RXP917518 SHL917518 SRH917518 TBD917518 TKZ917518 TUV917518 UER917518 UON917518 UYJ917518 VIF917518 VSB917518 WBX917518 WLT917518 WVP917518 JD983054 SZ983054 ACV983054 AMR983054 AWN983054 BGJ983054 BQF983054 CAB983054 CJX983054 CTT983054 DDP983054 DNL983054 DXH983054 EHD983054 EQZ983054 FAV983054 FKR983054 FUN983054 GEJ983054 GOF983054 GYB983054 HHX983054 HRT983054 IBP983054 ILL983054 IVH983054 JFD983054 JOZ983054 JYV983054 KIR983054 KSN983054 LCJ983054 LMF983054 LWB983054 MFX983054 MPT983054 MZP983054 NJL983054 NTH983054 ODD983054 OMZ983054 OWV983054 PGR983054 PQN983054 QAJ983054 QKF983054 QUB983054 RDX983054 RNT983054 RXP983054 SHL983054 SRH983054 TBD983054 TKZ983054 TUV983054 UER983054 UON983054 UYJ983054 VIF983054 VSB983054 WBX983054 WLT983054 WVP983054 WVN34:WVN39 WLR34:WLR39 WBV34:WBV39 VRZ34:VRZ39 VID34:VID39 UYH34:UYH39 UOL34:UOL39 UEP34:UEP39 TUT34:TUT39 TKX34:TKX39 TBB34:TBB39 SRF34:SRF39 SHJ34:SHJ39 RXN34:RXN39 RNR34:RNR39 RDV34:RDV39 QTZ34:QTZ39 QKD34:QKD39 QAH34:QAH39 PQL34:PQL39 PGP34:PGP39 OWT34:OWT39 OMX34:OMX39 ODB34:ODB39 NTF34:NTF39 NJJ34:NJJ39 MZN34:MZN39 MPR34:MPR39 MFV34:MFV39 LVZ34:LVZ39 LMD34:LMD39 LCH34:LCH39 KSL34:KSL39 KIP34:KIP39 JYT34:JYT39 JOX34:JOX39 JFB34:JFB39 IVF34:IVF39 ILJ34:ILJ39 IBN34:IBN39 HRR34:HRR39 HHV34:HHV39 GXZ34:GXZ39 GOD34:GOD39 GEH34:GEH39 FUL34:FUL39 FKP34:FKP39 FAT34:FAT39 EQX34:EQX39 EHB34:EHB39 DXF34:DXF39 DNJ34:DNJ39 DDN34:DDN39 CTR34:CTR39 CJV34:CJV39 BZZ34:BZZ39 BQD34:BQD39 BGH34:BGH39 AWL34:AWL39 AMP34:AMP39 ACT34:ACT39 SX34:SX39 JB34:JB39">
      <formula1>IZ34*0.25</formula1>
    </dataValidation>
    <dataValidation type="decimal" operator="lessThan" allowBlank="1" showInputMessage="1" showErrorMessage="1" promptTitle="Tähelepanu!" prompt="AMIF toetus on kuni 75% kogukuludest." sqref="JC65550 SY65550 ACU65550 AMQ65550 AWM65550 BGI65550 BQE65550 CAA65550 CJW65550 CTS65550 DDO65550 DNK65550 DXG65550 EHC65550 EQY65550 FAU65550 FKQ65550 FUM65550 GEI65550 GOE65550 GYA65550 HHW65550 HRS65550 IBO65550 ILK65550 IVG65550 JFC65550 JOY65550 JYU65550 KIQ65550 KSM65550 LCI65550 LME65550 LWA65550 MFW65550 MPS65550 MZO65550 NJK65550 NTG65550 ODC65550 OMY65550 OWU65550 PGQ65550 PQM65550 QAI65550 QKE65550 QUA65550 RDW65550 RNS65550 RXO65550 SHK65550 SRG65550 TBC65550 TKY65550 TUU65550 UEQ65550 UOM65550 UYI65550 VIE65550 VSA65550 WBW65550 WLS65550 WVO65550 JC131086 SY131086 ACU131086 AMQ131086 AWM131086 BGI131086 BQE131086 CAA131086 CJW131086 CTS131086 DDO131086 DNK131086 DXG131086 EHC131086 EQY131086 FAU131086 FKQ131086 FUM131086 GEI131086 GOE131086 GYA131086 HHW131086 HRS131086 IBO131086 ILK131086 IVG131086 JFC131086 JOY131086 JYU131086 KIQ131086 KSM131086 LCI131086 LME131086 LWA131086 MFW131086 MPS131086 MZO131086 NJK131086 NTG131086 ODC131086 OMY131086 OWU131086 PGQ131086 PQM131086 QAI131086 QKE131086 QUA131086 RDW131086 RNS131086 RXO131086 SHK131086 SRG131086 TBC131086 TKY131086 TUU131086 UEQ131086 UOM131086 UYI131086 VIE131086 VSA131086 WBW131086 WLS131086 WVO131086 JC196622 SY196622 ACU196622 AMQ196622 AWM196622 BGI196622 BQE196622 CAA196622 CJW196622 CTS196622 DDO196622 DNK196622 DXG196622 EHC196622 EQY196622 FAU196622 FKQ196622 FUM196622 GEI196622 GOE196622 GYA196622 HHW196622 HRS196622 IBO196622 ILK196622 IVG196622 JFC196622 JOY196622 JYU196622 KIQ196622 KSM196622 LCI196622 LME196622 LWA196622 MFW196622 MPS196622 MZO196622 NJK196622 NTG196622 ODC196622 OMY196622 OWU196622 PGQ196622 PQM196622 QAI196622 QKE196622 QUA196622 RDW196622 RNS196622 RXO196622 SHK196622 SRG196622 TBC196622 TKY196622 TUU196622 UEQ196622 UOM196622 UYI196622 VIE196622 VSA196622 WBW196622 WLS196622 WVO196622 JC262158 SY262158 ACU262158 AMQ262158 AWM262158 BGI262158 BQE262158 CAA262158 CJW262158 CTS262158 DDO262158 DNK262158 DXG262158 EHC262158 EQY262158 FAU262158 FKQ262158 FUM262158 GEI262158 GOE262158 GYA262158 HHW262158 HRS262158 IBO262158 ILK262158 IVG262158 JFC262158 JOY262158 JYU262158 KIQ262158 KSM262158 LCI262158 LME262158 LWA262158 MFW262158 MPS262158 MZO262158 NJK262158 NTG262158 ODC262158 OMY262158 OWU262158 PGQ262158 PQM262158 QAI262158 QKE262158 QUA262158 RDW262158 RNS262158 RXO262158 SHK262158 SRG262158 TBC262158 TKY262158 TUU262158 UEQ262158 UOM262158 UYI262158 VIE262158 VSA262158 WBW262158 WLS262158 WVO262158 JC327694 SY327694 ACU327694 AMQ327694 AWM327694 BGI327694 BQE327694 CAA327694 CJW327694 CTS327694 DDO327694 DNK327694 DXG327694 EHC327694 EQY327694 FAU327694 FKQ327694 FUM327694 GEI327694 GOE327694 GYA327694 HHW327694 HRS327694 IBO327694 ILK327694 IVG327694 JFC327694 JOY327694 JYU327694 KIQ327694 KSM327694 LCI327694 LME327694 LWA327694 MFW327694 MPS327694 MZO327694 NJK327694 NTG327694 ODC327694 OMY327694 OWU327694 PGQ327694 PQM327694 QAI327694 QKE327694 QUA327694 RDW327694 RNS327694 RXO327694 SHK327694 SRG327694 TBC327694 TKY327694 TUU327694 UEQ327694 UOM327694 UYI327694 VIE327694 VSA327694 WBW327694 WLS327694 WVO327694 JC393230 SY393230 ACU393230 AMQ393230 AWM393230 BGI393230 BQE393230 CAA393230 CJW393230 CTS393230 DDO393230 DNK393230 DXG393230 EHC393230 EQY393230 FAU393230 FKQ393230 FUM393230 GEI393230 GOE393230 GYA393230 HHW393230 HRS393230 IBO393230 ILK393230 IVG393230 JFC393230 JOY393230 JYU393230 KIQ393230 KSM393230 LCI393230 LME393230 LWA393230 MFW393230 MPS393230 MZO393230 NJK393230 NTG393230 ODC393230 OMY393230 OWU393230 PGQ393230 PQM393230 QAI393230 QKE393230 QUA393230 RDW393230 RNS393230 RXO393230 SHK393230 SRG393230 TBC393230 TKY393230 TUU393230 UEQ393230 UOM393230 UYI393230 VIE393230 VSA393230 WBW393230 WLS393230 WVO393230 JC458766 SY458766 ACU458766 AMQ458766 AWM458766 BGI458766 BQE458766 CAA458766 CJW458766 CTS458766 DDO458766 DNK458766 DXG458766 EHC458766 EQY458766 FAU458766 FKQ458766 FUM458766 GEI458766 GOE458766 GYA458766 HHW458766 HRS458766 IBO458766 ILK458766 IVG458766 JFC458766 JOY458766 JYU458766 KIQ458766 KSM458766 LCI458766 LME458766 LWA458766 MFW458766 MPS458766 MZO458766 NJK458766 NTG458766 ODC458766 OMY458766 OWU458766 PGQ458766 PQM458766 QAI458766 QKE458766 QUA458766 RDW458766 RNS458766 RXO458766 SHK458766 SRG458766 TBC458766 TKY458766 TUU458766 UEQ458766 UOM458766 UYI458766 VIE458766 VSA458766 WBW458766 WLS458766 WVO458766 JC524302 SY524302 ACU524302 AMQ524302 AWM524302 BGI524302 BQE524302 CAA524302 CJW524302 CTS524302 DDO524302 DNK524302 DXG524302 EHC524302 EQY524302 FAU524302 FKQ524302 FUM524302 GEI524302 GOE524302 GYA524302 HHW524302 HRS524302 IBO524302 ILK524302 IVG524302 JFC524302 JOY524302 JYU524302 KIQ524302 KSM524302 LCI524302 LME524302 LWA524302 MFW524302 MPS524302 MZO524302 NJK524302 NTG524302 ODC524302 OMY524302 OWU524302 PGQ524302 PQM524302 QAI524302 QKE524302 QUA524302 RDW524302 RNS524302 RXO524302 SHK524302 SRG524302 TBC524302 TKY524302 TUU524302 UEQ524302 UOM524302 UYI524302 VIE524302 VSA524302 WBW524302 WLS524302 WVO524302 JC589838 SY589838 ACU589838 AMQ589838 AWM589838 BGI589838 BQE589838 CAA589838 CJW589838 CTS589838 DDO589838 DNK589838 DXG589838 EHC589838 EQY589838 FAU589838 FKQ589838 FUM589838 GEI589838 GOE589838 GYA589838 HHW589838 HRS589838 IBO589838 ILK589838 IVG589838 JFC589838 JOY589838 JYU589838 KIQ589838 KSM589838 LCI589838 LME589838 LWA589838 MFW589838 MPS589838 MZO589838 NJK589838 NTG589838 ODC589838 OMY589838 OWU589838 PGQ589838 PQM589838 QAI589838 QKE589838 QUA589838 RDW589838 RNS589838 RXO589838 SHK589838 SRG589838 TBC589838 TKY589838 TUU589838 UEQ589838 UOM589838 UYI589838 VIE589838 VSA589838 WBW589838 WLS589838 WVO589838 JC655374 SY655374 ACU655374 AMQ655374 AWM655374 BGI655374 BQE655374 CAA655374 CJW655374 CTS655374 DDO655374 DNK655374 DXG655374 EHC655374 EQY655374 FAU655374 FKQ655374 FUM655374 GEI655374 GOE655374 GYA655374 HHW655374 HRS655374 IBO655374 ILK655374 IVG655374 JFC655374 JOY655374 JYU655374 KIQ655374 KSM655374 LCI655374 LME655374 LWA655374 MFW655374 MPS655374 MZO655374 NJK655374 NTG655374 ODC655374 OMY655374 OWU655374 PGQ655374 PQM655374 QAI655374 QKE655374 QUA655374 RDW655374 RNS655374 RXO655374 SHK655374 SRG655374 TBC655374 TKY655374 TUU655374 UEQ655374 UOM655374 UYI655374 VIE655374 VSA655374 WBW655374 WLS655374 WVO655374 JC720910 SY720910 ACU720910 AMQ720910 AWM720910 BGI720910 BQE720910 CAA720910 CJW720910 CTS720910 DDO720910 DNK720910 DXG720910 EHC720910 EQY720910 FAU720910 FKQ720910 FUM720910 GEI720910 GOE720910 GYA720910 HHW720910 HRS720910 IBO720910 ILK720910 IVG720910 JFC720910 JOY720910 JYU720910 KIQ720910 KSM720910 LCI720910 LME720910 LWA720910 MFW720910 MPS720910 MZO720910 NJK720910 NTG720910 ODC720910 OMY720910 OWU720910 PGQ720910 PQM720910 QAI720910 QKE720910 QUA720910 RDW720910 RNS720910 RXO720910 SHK720910 SRG720910 TBC720910 TKY720910 TUU720910 UEQ720910 UOM720910 UYI720910 VIE720910 VSA720910 WBW720910 WLS720910 WVO720910 JC786446 SY786446 ACU786446 AMQ786446 AWM786446 BGI786446 BQE786446 CAA786446 CJW786446 CTS786446 DDO786446 DNK786446 DXG786446 EHC786446 EQY786446 FAU786446 FKQ786446 FUM786446 GEI786446 GOE786446 GYA786446 HHW786446 HRS786446 IBO786446 ILK786446 IVG786446 JFC786446 JOY786446 JYU786446 KIQ786446 KSM786446 LCI786446 LME786446 LWA786446 MFW786446 MPS786446 MZO786446 NJK786446 NTG786446 ODC786446 OMY786446 OWU786446 PGQ786446 PQM786446 QAI786446 QKE786446 QUA786446 RDW786446 RNS786446 RXO786446 SHK786446 SRG786446 TBC786446 TKY786446 TUU786446 UEQ786446 UOM786446 UYI786446 VIE786446 VSA786446 WBW786446 WLS786446 WVO786446 JC851982 SY851982 ACU851982 AMQ851982 AWM851982 BGI851982 BQE851982 CAA851982 CJW851982 CTS851982 DDO851982 DNK851982 DXG851982 EHC851982 EQY851982 FAU851982 FKQ851982 FUM851982 GEI851982 GOE851982 GYA851982 HHW851982 HRS851982 IBO851982 ILK851982 IVG851982 JFC851982 JOY851982 JYU851982 KIQ851982 KSM851982 LCI851982 LME851982 LWA851982 MFW851982 MPS851982 MZO851982 NJK851982 NTG851982 ODC851982 OMY851982 OWU851982 PGQ851982 PQM851982 QAI851982 QKE851982 QUA851982 RDW851982 RNS851982 RXO851982 SHK851982 SRG851982 TBC851982 TKY851982 TUU851982 UEQ851982 UOM851982 UYI851982 VIE851982 VSA851982 WBW851982 WLS851982 WVO851982 JC917518 SY917518 ACU917518 AMQ917518 AWM917518 BGI917518 BQE917518 CAA917518 CJW917518 CTS917518 DDO917518 DNK917518 DXG917518 EHC917518 EQY917518 FAU917518 FKQ917518 FUM917518 GEI917518 GOE917518 GYA917518 HHW917518 HRS917518 IBO917518 ILK917518 IVG917518 JFC917518 JOY917518 JYU917518 KIQ917518 KSM917518 LCI917518 LME917518 LWA917518 MFW917518 MPS917518 MZO917518 NJK917518 NTG917518 ODC917518 OMY917518 OWU917518 PGQ917518 PQM917518 QAI917518 QKE917518 QUA917518 RDW917518 RNS917518 RXO917518 SHK917518 SRG917518 TBC917518 TKY917518 TUU917518 UEQ917518 UOM917518 UYI917518 VIE917518 VSA917518 WBW917518 WLS917518 WVO917518 JC983054 SY983054 ACU983054 AMQ983054 AWM983054 BGI983054 BQE983054 CAA983054 CJW983054 CTS983054 DDO983054 DNK983054 DXG983054 EHC983054 EQY983054 FAU983054 FKQ983054 FUM983054 GEI983054 GOE983054 GYA983054 HHW983054 HRS983054 IBO983054 ILK983054 IVG983054 JFC983054 JOY983054 JYU983054 KIQ983054 KSM983054 LCI983054 LME983054 LWA983054 MFW983054 MPS983054 MZO983054 NJK983054 NTG983054 ODC983054 OMY983054 OWU983054 PGQ983054 PQM983054 QAI983054 QKE983054 QUA983054 RDW983054 RNS983054 RXO983054 SHK983054 SRG983054 TBC983054 TKY983054 TUU983054 UEQ983054 UOM983054 UYI983054 VIE983054 VSA983054 WBW983054 WLS983054 WVO983054 WVM34:WVM39 WLQ34:WLQ39 WBU34:WBU39 VRY34:VRY39 VIC34:VIC39 UYG34:UYG39 UOK34:UOK39 UEO34:UEO39 TUS34:TUS39 TKW34:TKW39 TBA34:TBA39 SRE34:SRE39 SHI34:SHI39 RXM34:RXM39 RNQ34:RNQ39 RDU34:RDU39 QTY34:QTY39 QKC34:QKC39 QAG34:QAG39 PQK34:PQK39 PGO34:PGO39 OWS34:OWS39 OMW34:OMW39 ODA34:ODA39 NTE34:NTE39 NJI34:NJI39 MZM34:MZM39 MPQ34:MPQ39 MFU34:MFU39 LVY34:LVY39 LMC34:LMC39 LCG34:LCG39 KSK34:KSK39 KIO34:KIO39 JYS34:JYS39 JOW34:JOW39 JFA34:JFA39 IVE34:IVE39 ILI34:ILI39 IBM34:IBM39 HRQ34:HRQ39 HHU34:HHU39 GXY34:GXY39 GOC34:GOC39 GEG34:GEG39 FUK34:FUK39 FKO34:FKO39 FAS34:FAS39 EQW34:EQW39 EHA34:EHA39 DXE34:DXE39 DNI34:DNI39 DDM34:DDM39 CTQ34:CTQ39 CJU34:CJU39 BZY34:BZY39 BQC34:BQC39 BGG34:BGG39 AWK34:AWK39 AMO34:AMO39 ACS34:ACS39 SW34:SW39 JA34:JA39">
      <formula1>IZ34*0.75</formula1>
    </dataValidation>
    <dataValidation type="decimal" operator="lessThan" allowBlank="1" showInputMessage="1" showErrorMessage="1" promptTitle="Tähelepanu!" prompt="Kaudsed kulud moodustavad otsestest kuludest kuni 7%." sqref="IZ33:JB33 SV33:SX33 ACR33:ACT33 AMN33:AMP33 AWJ33:AWL33 BGF33:BGH33 BQB33:BQD33 BZX33:BZZ33 CJT33:CJV33 CTP33:CTR33 DDL33:DDN33 DNH33:DNJ33 DXD33:DXF33 EGZ33:EHB33 EQV33:EQX33 FAR33:FAT33 FKN33:FKP33 FUJ33:FUL33 GEF33:GEH33 GOB33:GOD33 GXX33:GXZ33 HHT33:HHV33 HRP33:HRR33 IBL33:IBN33 ILH33:ILJ33 IVD33:IVF33 JEZ33:JFB33 JOV33:JOX33 JYR33:JYT33 KIN33:KIP33 KSJ33:KSL33 LCF33:LCH33 LMB33:LMD33 LVX33:LVZ33 MFT33:MFV33 MPP33:MPR33 MZL33:MZN33 NJH33:NJJ33 NTD33:NTF33 OCZ33:ODB33 OMV33:OMX33 OWR33:OWT33 PGN33:PGP33 PQJ33:PQL33 QAF33:QAH33 QKB33:QKD33 QTX33:QTZ33 RDT33:RDV33 RNP33:RNR33 RXL33:RXN33 SHH33:SHJ33 SRD33:SRF33 TAZ33:TBB33 TKV33:TKX33 TUR33:TUT33 UEN33:UEP33 UOJ33:UOL33 UYF33:UYH33 VIB33:VID33 VRX33:VRZ33 WBT33:WBV33 WLP33:WLR33 WVL33:WVN33 JB65549:JD65549 SX65549:SZ65549 ACT65549:ACV65549 AMP65549:AMR65549 AWL65549:AWN65549 BGH65549:BGJ65549 BQD65549:BQF65549 BZZ65549:CAB65549 CJV65549:CJX65549 CTR65549:CTT65549 DDN65549:DDP65549 DNJ65549:DNL65549 DXF65549:DXH65549 EHB65549:EHD65549 EQX65549:EQZ65549 FAT65549:FAV65549 FKP65549:FKR65549 FUL65549:FUN65549 GEH65549:GEJ65549 GOD65549:GOF65549 GXZ65549:GYB65549 HHV65549:HHX65549 HRR65549:HRT65549 IBN65549:IBP65549 ILJ65549:ILL65549 IVF65549:IVH65549 JFB65549:JFD65549 JOX65549:JOZ65549 JYT65549:JYV65549 KIP65549:KIR65549 KSL65549:KSN65549 LCH65549:LCJ65549 LMD65549:LMF65549 LVZ65549:LWB65549 MFV65549:MFX65549 MPR65549:MPT65549 MZN65549:MZP65549 NJJ65549:NJL65549 NTF65549:NTH65549 ODB65549:ODD65549 OMX65549:OMZ65549 OWT65549:OWV65549 PGP65549:PGR65549 PQL65549:PQN65549 QAH65549:QAJ65549 QKD65549:QKF65549 QTZ65549:QUB65549 RDV65549:RDX65549 RNR65549:RNT65549 RXN65549:RXP65549 SHJ65549:SHL65549 SRF65549:SRH65549 TBB65549:TBD65549 TKX65549:TKZ65549 TUT65549:TUV65549 UEP65549:UER65549 UOL65549:UON65549 UYH65549:UYJ65549 VID65549:VIF65549 VRZ65549:VSB65549 WBV65549:WBX65549 WLR65549:WLT65549 WVN65549:WVP65549 JB131085:JD131085 SX131085:SZ131085 ACT131085:ACV131085 AMP131085:AMR131085 AWL131085:AWN131085 BGH131085:BGJ131085 BQD131085:BQF131085 BZZ131085:CAB131085 CJV131085:CJX131085 CTR131085:CTT131085 DDN131085:DDP131085 DNJ131085:DNL131085 DXF131085:DXH131085 EHB131085:EHD131085 EQX131085:EQZ131085 FAT131085:FAV131085 FKP131085:FKR131085 FUL131085:FUN131085 GEH131085:GEJ131085 GOD131085:GOF131085 GXZ131085:GYB131085 HHV131085:HHX131085 HRR131085:HRT131085 IBN131085:IBP131085 ILJ131085:ILL131085 IVF131085:IVH131085 JFB131085:JFD131085 JOX131085:JOZ131085 JYT131085:JYV131085 KIP131085:KIR131085 KSL131085:KSN131085 LCH131085:LCJ131085 LMD131085:LMF131085 LVZ131085:LWB131085 MFV131085:MFX131085 MPR131085:MPT131085 MZN131085:MZP131085 NJJ131085:NJL131085 NTF131085:NTH131085 ODB131085:ODD131085 OMX131085:OMZ131085 OWT131085:OWV131085 PGP131085:PGR131085 PQL131085:PQN131085 QAH131085:QAJ131085 QKD131085:QKF131085 QTZ131085:QUB131085 RDV131085:RDX131085 RNR131085:RNT131085 RXN131085:RXP131085 SHJ131085:SHL131085 SRF131085:SRH131085 TBB131085:TBD131085 TKX131085:TKZ131085 TUT131085:TUV131085 UEP131085:UER131085 UOL131085:UON131085 UYH131085:UYJ131085 VID131085:VIF131085 VRZ131085:VSB131085 WBV131085:WBX131085 WLR131085:WLT131085 WVN131085:WVP131085 JB196621:JD196621 SX196621:SZ196621 ACT196621:ACV196621 AMP196621:AMR196621 AWL196621:AWN196621 BGH196621:BGJ196621 BQD196621:BQF196621 BZZ196621:CAB196621 CJV196621:CJX196621 CTR196621:CTT196621 DDN196621:DDP196621 DNJ196621:DNL196621 DXF196621:DXH196621 EHB196621:EHD196621 EQX196621:EQZ196621 FAT196621:FAV196621 FKP196621:FKR196621 FUL196621:FUN196621 GEH196621:GEJ196621 GOD196621:GOF196621 GXZ196621:GYB196621 HHV196621:HHX196621 HRR196621:HRT196621 IBN196621:IBP196621 ILJ196621:ILL196621 IVF196621:IVH196621 JFB196621:JFD196621 JOX196621:JOZ196621 JYT196621:JYV196621 KIP196621:KIR196621 KSL196621:KSN196621 LCH196621:LCJ196621 LMD196621:LMF196621 LVZ196621:LWB196621 MFV196621:MFX196621 MPR196621:MPT196621 MZN196621:MZP196621 NJJ196621:NJL196621 NTF196621:NTH196621 ODB196621:ODD196621 OMX196621:OMZ196621 OWT196621:OWV196621 PGP196621:PGR196621 PQL196621:PQN196621 QAH196621:QAJ196621 QKD196621:QKF196621 QTZ196621:QUB196621 RDV196621:RDX196621 RNR196621:RNT196621 RXN196621:RXP196621 SHJ196621:SHL196621 SRF196621:SRH196621 TBB196621:TBD196621 TKX196621:TKZ196621 TUT196621:TUV196621 UEP196621:UER196621 UOL196621:UON196621 UYH196621:UYJ196621 VID196621:VIF196621 VRZ196621:VSB196621 WBV196621:WBX196621 WLR196621:WLT196621 WVN196621:WVP196621 JB262157:JD262157 SX262157:SZ262157 ACT262157:ACV262157 AMP262157:AMR262157 AWL262157:AWN262157 BGH262157:BGJ262157 BQD262157:BQF262157 BZZ262157:CAB262157 CJV262157:CJX262157 CTR262157:CTT262157 DDN262157:DDP262157 DNJ262157:DNL262157 DXF262157:DXH262157 EHB262157:EHD262157 EQX262157:EQZ262157 FAT262157:FAV262157 FKP262157:FKR262157 FUL262157:FUN262157 GEH262157:GEJ262157 GOD262157:GOF262157 GXZ262157:GYB262157 HHV262157:HHX262157 HRR262157:HRT262157 IBN262157:IBP262157 ILJ262157:ILL262157 IVF262157:IVH262157 JFB262157:JFD262157 JOX262157:JOZ262157 JYT262157:JYV262157 KIP262157:KIR262157 KSL262157:KSN262157 LCH262157:LCJ262157 LMD262157:LMF262157 LVZ262157:LWB262157 MFV262157:MFX262157 MPR262157:MPT262157 MZN262157:MZP262157 NJJ262157:NJL262157 NTF262157:NTH262157 ODB262157:ODD262157 OMX262157:OMZ262157 OWT262157:OWV262157 PGP262157:PGR262157 PQL262157:PQN262157 QAH262157:QAJ262157 QKD262157:QKF262157 QTZ262157:QUB262157 RDV262157:RDX262157 RNR262157:RNT262157 RXN262157:RXP262157 SHJ262157:SHL262157 SRF262157:SRH262157 TBB262157:TBD262157 TKX262157:TKZ262157 TUT262157:TUV262157 UEP262157:UER262157 UOL262157:UON262157 UYH262157:UYJ262157 VID262157:VIF262157 VRZ262157:VSB262157 WBV262157:WBX262157 WLR262157:WLT262157 WVN262157:WVP262157 JB327693:JD327693 SX327693:SZ327693 ACT327693:ACV327693 AMP327693:AMR327693 AWL327693:AWN327693 BGH327693:BGJ327693 BQD327693:BQF327693 BZZ327693:CAB327693 CJV327693:CJX327693 CTR327693:CTT327693 DDN327693:DDP327693 DNJ327693:DNL327693 DXF327693:DXH327693 EHB327693:EHD327693 EQX327693:EQZ327693 FAT327693:FAV327693 FKP327693:FKR327693 FUL327693:FUN327693 GEH327693:GEJ327693 GOD327693:GOF327693 GXZ327693:GYB327693 HHV327693:HHX327693 HRR327693:HRT327693 IBN327693:IBP327693 ILJ327693:ILL327693 IVF327693:IVH327693 JFB327693:JFD327693 JOX327693:JOZ327693 JYT327693:JYV327693 KIP327693:KIR327693 KSL327693:KSN327693 LCH327693:LCJ327693 LMD327693:LMF327693 LVZ327693:LWB327693 MFV327693:MFX327693 MPR327693:MPT327693 MZN327693:MZP327693 NJJ327693:NJL327693 NTF327693:NTH327693 ODB327693:ODD327693 OMX327693:OMZ327693 OWT327693:OWV327693 PGP327693:PGR327693 PQL327693:PQN327693 QAH327693:QAJ327693 QKD327693:QKF327693 QTZ327693:QUB327693 RDV327693:RDX327693 RNR327693:RNT327693 RXN327693:RXP327693 SHJ327693:SHL327693 SRF327693:SRH327693 TBB327693:TBD327693 TKX327693:TKZ327693 TUT327693:TUV327693 UEP327693:UER327693 UOL327693:UON327693 UYH327693:UYJ327693 VID327693:VIF327693 VRZ327693:VSB327693 WBV327693:WBX327693 WLR327693:WLT327693 WVN327693:WVP327693 JB393229:JD393229 SX393229:SZ393229 ACT393229:ACV393229 AMP393229:AMR393229 AWL393229:AWN393229 BGH393229:BGJ393229 BQD393229:BQF393229 BZZ393229:CAB393229 CJV393229:CJX393229 CTR393229:CTT393229 DDN393229:DDP393229 DNJ393229:DNL393229 DXF393229:DXH393229 EHB393229:EHD393229 EQX393229:EQZ393229 FAT393229:FAV393229 FKP393229:FKR393229 FUL393229:FUN393229 GEH393229:GEJ393229 GOD393229:GOF393229 GXZ393229:GYB393229 HHV393229:HHX393229 HRR393229:HRT393229 IBN393229:IBP393229 ILJ393229:ILL393229 IVF393229:IVH393229 JFB393229:JFD393229 JOX393229:JOZ393229 JYT393229:JYV393229 KIP393229:KIR393229 KSL393229:KSN393229 LCH393229:LCJ393229 LMD393229:LMF393229 LVZ393229:LWB393229 MFV393229:MFX393229 MPR393229:MPT393229 MZN393229:MZP393229 NJJ393229:NJL393229 NTF393229:NTH393229 ODB393229:ODD393229 OMX393229:OMZ393229 OWT393229:OWV393229 PGP393229:PGR393229 PQL393229:PQN393229 QAH393229:QAJ393229 QKD393229:QKF393229 QTZ393229:QUB393229 RDV393229:RDX393229 RNR393229:RNT393229 RXN393229:RXP393229 SHJ393229:SHL393229 SRF393229:SRH393229 TBB393229:TBD393229 TKX393229:TKZ393229 TUT393229:TUV393229 UEP393229:UER393229 UOL393229:UON393229 UYH393229:UYJ393229 VID393229:VIF393229 VRZ393229:VSB393229 WBV393229:WBX393229 WLR393229:WLT393229 WVN393229:WVP393229 JB458765:JD458765 SX458765:SZ458765 ACT458765:ACV458765 AMP458765:AMR458765 AWL458765:AWN458765 BGH458765:BGJ458765 BQD458765:BQF458765 BZZ458765:CAB458765 CJV458765:CJX458765 CTR458765:CTT458765 DDN458765:DDP458765 DNJ458765:DNL458765 DXF458765:DXH458765 EHB458765:EHD458765 EQX458765:EQZ458765 FAT458765:FAV458765 FKP458765:FKR458765 FUL458765:FUN458765 GEH458765:GEJ458765 GOD458765:GOF458765 GXZ458765:GYB458765 HHV458765:HHX458765 HRR458765:HRT458765 IBN458765:IBP458765 ILJ458765:ILL458765 IVF458765:IVH458765 JFB458765:JFD458765 JOX458765:JOZ458765 JYT458765:JYV458765 KIP458765:KIR458765 KSL458765:KSN458765 LCH458765:LCJ458765 LMD458765:LMF458765 LVZ458765:LWB458765 MFV458765:MFX458765 MPR458765:MPT458765 MZN458765:MZP458765 NJJ458765:NJL458765 NTF458765:NTH458765 ODB458765:ODD458765 OMX458765:OMZ458765 OWT458765:OWV458765 PGP458765:PGR458765 PQL458765:PQN458765 QAH458765:QAJ458765 QKD458765:QKF458765 QTZ458765:QUB458765 RDV458765:RDX458765 RNR458765:RNT458765 RXN458765:RXP458765 SHJ458765:SHL458765 SRF458765:SRH458765 TBB458765:TBD458765 TKX458765:TKZ458765 TUT458765:TUV458765 UEP458765:UER458765 UOL458765:UON458765 UYH458765:UYJ458765 VID458765:VIF458765 VRZ458765:VSB458765 WBV458765:WBX458765 WLR458765:WLT458765 WVN458765:WVP458765 JB524301:JD524301 SX524301:SZ524301 ACT524301:ACV524301 AMP524301:AMR524301 AWL524301:AWN524301 BGH524301:BGJ524301 BQD524301:BQF524301 BZZ524301:CAB524301 CJV524301:CJX524301 CTR524301:CTT524301 DDN524301:DDP524301 DNJ524301:DNL524301 DXF524301:DXH524301 EHB524301:EHD524301 EQX524301:EQZ524301 FAT524301:FAV524301 FKP524301:FKR524301 FUL524301:FUN524301 GEH524301:GEJ524301 GOD524301:GOF524301 GXZ524301:GYB524301 HHV524301:HHX524301 HRR524301:HRT524301 IBN524301:IBP524301 ILJ524301:ILL524301 IVF524301:IVH524301 JFB524301:JFD524301 JOX524301:JOZ524301 JYT524301:JYV524301 KIP524301:KIR524301 KSL524301:KSN524301 LCH524301:LCJ524301 LMD524301:LMF524301 LVZ524301:LWB524301 MFV524301:MFX524301 MPR524301:MPT524301 MZN524301:MZP524301 NJJ524301:NJL524301 NTF524301:NTH524301 ODB524301:ODD524301 OMX524301:OMZ524301 OWT524301:OWV524301 PGP524301:PGR524301 PQL524301:PQN524301 QAH524301:QAJ524301 QKD524301:QKF524301 QTZ524301:QUB524301 RDV524301:RDX524301 RNR524301:RNT524301 RXN524301:RXP524301 SHJ524301:SHL524301 SRF524301:SRH524301 TBB524301:TBD524301 TKX524301:TKZ524301 TUT524301:TUV524301 UEP524301:UER524301 UOL524301:UON524301 UYH524301:UYJ524301 VID524301:VIF524301 VRZ524301:VSB524301 WBV524301:WBX524301 WLR524301:WLT524301 WVN524301:WVP524301 JB589837:JD589837 SX589837:SZ589837 ACT589837:ACV589837 AMP589837:AMR589837 AWL589837:AWN589837 BGH589837:BGJ589837 BQD589837:BQF589837 BZZ589837:CAB589837 CJV589837:CJX589837 CTR589837:CTT589837 DDN589837:DDP589837 DNJ589837:DNL589837 DXF589837:DXH589837 EHB589837:EHD589837 EQX589837:EQZ589837 FAT589837:FAV589837 FKP589837:FKR589837 FUL589837:FUN589837 GEH589837:GEJ589837 GOD589837:GOF589837 GXZ589837:GYB589837 HHV589837:HHX589837 HRR589837:HRT589837 IBN589837:IBP589837 ILJ589837:ILL589837 IVF589837:IVH589837 JFB589837:JFD589837 JOX589837:JOZ589837 JYT589837:JYV589837 KIP589837:KIR589837 KSL589837:KSN589837 LCH589837:LCJ589837 LMD589837:LMF589837 LVZ589837:LWB589837 MFV589837:MFX589837 MPR589837:MPT589837 MZN589837:MZP589837 NJJ589837:NJL589837 NTF589837:NTH589837 ODB589837:ODD589837 OMX589837:OMZ589837 OWT589837:OWV589837 PGP589837:PGR589837 PQL589837:PQN589837 QAH589837:QAJ589837 QKD589837:QKF589837 QTZ589837:QUB589837 RDV589837:RDX589837 RNR589837:RNT589837 RXN589837:RXP589837 SHJ589837:SHL589837 SRF589837:SRH589837 TBB589837:TBD589837 TKX589837:TKZ589837 TUT589837:TUV589837 UEP589837:UER589837 UOL589837:UON589837 UYH589837:UYJ589837 VID589837:VIF589837 VRZ589837:VSB589837 WBV589837:WBX589837 WLR589837:WLT589837 WVN589837:WVP589837 JB655373:JD655373 SX655373:SZ655373 ACT655373:ACV655373 AMP655373:AMR655373 AWL655373:AWN655373 BGH655373:BGJ655373 BQD655373:BQF655373 BZZ655373:CAB655373 CJV655373:CJX655373 CTR655373:CTT655373 DDN655373:DDP655373 DNJ655373:DNL655373 DXF655373:DXH655373 EHB655373:EHD655373 EQX655373:EQZ655373 FAT655373:FAV655373 FKP655373:FKR655373 FUL655373:FUN655373 GEH655373:GEJ655373 GOD655373:GOF655373 GXZ655373:GYB655373 HHV655373:HHX655373 HRR655373:HRT655373 IBN655373:IBP655373 ILJ655373:ILL655373 IVF655373:IVH655373 JFB655373:JFD655373 JOX655373:JOZ655373 JYT655373:JYV655373 KIP655373:KIR655373 KSL655373:KSN655373 LCH655373:LCJ655373 LMD655373:LMF655373 LVZ655373:LWB655373 MFV655373:MFX655373 MPR655373:MPT655373 MZN655373:MZP655373 NJJ655373:NJL655373 NTF655373:NTH655373 ODB655373:ODD655373 OMX655373:OMZ655373 OWT655373:OWV655373 PGP655373:PGR655373 PQL655373:PQN655373 QAH655373:QAJ655373 QKD655373:QKF655373 QTZ655373:QUB655373 RDV655373:RDX655373 RNR655373:RNT655373 RXN655373:RXP655373 SHJ655373:SHL655373 SRF655373:SRH655373 TBB655373:TBD655373 TKX655373:TKZ655373 TUT655373:TUV655373 UEP655373:UER655373 UOL655373:UON655373 UYH655373:UYJ655373 VID655373:VIF655373 VRZ655373:VSB655373 WBV655373:WBX655373 WLR655373:WLT655373 WVN655373:WVP655373 JB720909:JD720909 SX720909:SZ720909 ACT720909:ACV720909 AMP720909:AMR720909 AWL720909:AWN720909 BGH720909:BGJ720909 BQD720909:BQF720909 BZZ720909:CAB720909 CJV720909:CJX720909 CTR720909:CTT720909 DDN720909:DDP720909 DNJ720909:DNL720909 DXF720909:DXH720909 EHB720909:EHD720909 EQX720909:EQZ720909 FAT720909:FAV720909 FKP720909:FKR720909 FUL720909:FUN720909 GEH720909:GEJ720909 GOD720909:GOF720909 GXZ720909:GYB720909 HHV720909:HHX720909 HRR720909:HRT720909 IBN720909:IBP720909 ILJ720909:ILL720909 IVF720909:IVH720909 JFB720909:JFD720909 JOX720909:JOZ720909 JYT720909:JYV720909 KIP720909:KIR720909 KSL720909:KSN720909 LCH720909:LCJ720909 LMD720909:LMF720909 LVZ720909:LWB720909 MFV720909:MFX720909 MPR720909:MPT720909 MZN720909:MZP720909 NJJ720909:NJL720909 NTF720909:NTH720909 ODB720909:ODD720909 OMX720909:OMZ720909 OWT720909:OWV720909 PGP720909:PGR720909 PQL720909:PQN720909 QAH720909:QAJ720909 QKD720909:QKF720909 QTZ720909:QUB720909 RDV720909:RDX720909 RNR720909:RNT720909 RXN720909:RXP720909 SHJ720909:SHL720909 SRF720909:SRH720909 TBB720909:TBD720909 TKX720909:TKZ720909 TUT720909:TUV720909 UEP720909:UER720909 UOL720909:UON720909 UYH720909:UYJ720909 VID720909:VIF720909 VRZ720909:VSB720909 WBV720909:WBX720909 WLR720909:WLT720909 WVN720909:WVP720909 JB786445:JD786445 SX786445:SZ786445 ACT786445:ACV786445 AMP786445:AMR786445 AWL786445:AWN786445 BGH786445:BGJ786445 BQD786445:BQF786445 BZZ786445:CAB786445 CJV786445:CJX786445 CTR786445:CTT786445 DDN786445:DDP786445 DNJ786445:DNL786445 DXF786445:DXH786445 EHB786445:EHD786445 EQX786445:EQZ786445 FAT786445:FAV786445 FKP786445:FKR786445 FUL786445:FUN786445 GEH786445:GEJ786445 GOD786445:GOF786445 GXZ786445:GYB786445 HHV786445:HHX786445 HRR786445:HRT786445 IBN786445:IBP786445 ILJ786445:ILL786445 IVF786445:IVH786445 JFB786445:JFD786445 JOX786445:JOZ786445 JYT786445:JYV786445 KIP786445:KIR786445 KSL786445:KSN786445 LCH786445:LCJ786445 LMD786445:LMF786445 LVZ786445:LWB786445 MFV786445:MFX786445 MPR786445:MPT786445 MZN786445:MZP786445 NJJ786445:NJL786445 NTF786445:NTH786445 ODB786445:ODD786445 OMX786445:OMZ786445 OWT786445:OWV786445 PGP786445:PGR786445 PQL786445:PQN786445 QAH786445:QAJ786445 QKD786445:QKF786445 QTZ786445:QUB786445 RDV786445:RDX786445 RNR786445:RNT786445 RXN786445:RXP786445 SHJ786445:SHL786445 SRF786445:SRH786445 TBB786445:TBD786445 TKX786445:TKZ786445 TUT786445:TUV786445 UEP786445:UER786445 UOL786445:UON786445 UYH786445:UYJ786445 VID786445:VIF786445 VRZ786445:VSB786445 WBV786445:WBX786445 WLR786445:WLT786445 WVN786445:WVP786445 JB851981:JD851981 SX851981:SZ851981 ACT851981:ACV851981 AMP851981:AMR851981 AWL851981:AWN851981 BGH851981:BGJ851981 BQD851981:BQF851981 BZZ851981:CAB851981 CJV851981:CJX851981 CTR851981:CTT851981 DDN851981:DDP851981 DNJ851981:DNL851981 DXF851981:DXH851981 EHB851981:EHD851981 EQX851981:EQZ851981 FAT851981:FAV851981 FKP851981:FKR851981 FUL851981:FUN851981 GEH851981:GEJ851981 GOD851981:GOF851981 GXZ851981:GYB851981 HHV851981:HHX851981 HRR851981:HRT851981 IBN851981:IBP851981 ILJ851981:ILL851981 IVF851981:IVH851981 JFB851981:JFD851981 JOX851981:JOZ851981 JYT851981:JYV851981 KIP851981:KIR851981 KSL851981:KSN851981 LCH851981:LCJ851981 LMD851981:LMF851981 LVZ851981:LWB851981 MFV851981:MFX851981 MPR851981:MPT851981 MZN851981:MZP851981 NJJ851981:NJL851981 NTF851981:NTH851981 ODB851981:ODD851981 OMX851981:OMZ851981 OWT851981:OWV851981 PGP851981:PGR851981 PQL851981:PQN851981 QAH851981:QAJ851981 QKD851981:QKF851981 QTZ851981:QUB851981 RDV851981:RDX851981 RNR851981:RNT851981 RXN851981:RXP851981 SHJ851981:SHL851981 SRF851981:SRH851981 TBB851981:TBD851981 TKX851981:TKZ851981 TUT851981:TUV851981 UEP851981:UER851981 UOL851981:UON851981 UYH851981:UYJ851981 VID851981:VIF851981 VRZ851981:VSB851981 WBV851981:WBX851981 WLR851981:WLT851981 WVN851981:WVP851981 JB917517:JD917517 SX917517:SZ917517 ACT917517:ACV917517 AMP917517:AMR917517 AWL917517:AWN917517 BGH917517:BGJ917517 BQD917517:BQF917517 BZZ917517:CAB917517 CJV917517:CJX917517 CTR917517:CTT917517 DDN917517:DDP917517 DNJ917517:DNL917517 DXF917517:DXH917517 EHB917517:EHD917517 EQX917517:EQZ917517 FAT917517:FAV917517 FKP917517:FKR917517 FUL917517:FUN917517 GEH917517:GEJ917517 GOD917517:GOF917517 GXZ917517:GYB917517 HHV917517:HHX917517 HRR917517:HRT917517 IBN917517:IBP917517 ILJ917517:ILL917517 IVF917517:IVH917517 JFB917517:JFD917517 JOX917517:JOZ917517 JYT917517:JYV917517 KIP917517:KIR917517 KSL917517:KSN917517 LCH917517:LCJ917517 LMD917517:LMF917517 LVZ917517:LWB917517 MFV917517:MFX917517 MPR917517:MPT917517 MZN917517:MZP917517 NJJ917517:NJL917517 NTF917517:NTH917517 ODB917517:ODD917517 OMX917517:OMZ917517 OWT917517:OWV917517 PGP917517:PGR917517 PQL917517:PQN917517 QAH917517:QAJ917517 QKD917517:QKF917517 QTZ917517:QUB917517 RDV917517:RDX917517 RNR917517:RNT917517 RXN917517:RXP917517 SHJ917517:SHL917517 SRF917517:SRH917517 TBB917517:TBD917517 TKX917517:TKZ917517 TUT917517:TUV917517 UEP917517:UER917517 UOL917517:UON917517 UYH917517:UYJ917517 VID917517:VIF917517 VRZ917517:VSB917517 WBV917517:WBX917517 WLR917517:WLT917517 WVN917517:WVP917517 JB983053:JD983053 SX983053:SZ983053 ACT983053:ACV983053 AMP983053:AMR983053 AWL983053:AWN983053 BGH983053:BGJ983053 BQD983053:BQF983053 BZZ983053:CAB983053 CJV983053:CJX983053 CTR983053:CTT983053 DDN983053:DDP983053 DNJ983053:DNL983053 DXF983053:DXH983053 EHB983053:EHD983053 EQX983053:EQZ983053 FAT983053:FAV983053 FKP983053:FKR983053 FUL983053:FUN983053 GEH983053:GEJ983053 GOD983053:GOF983053 GXZ983053:GYB983053 HHV983053:HHX983053 HRR983053:HRT983053 IBN983053:IBP983053 ILJ983053:ILL983053 IVF983053:IVH983053 JFB983053:JFD983053 JOX983053:JOZ983053 JYT983053:JYV983053 KIP983053:KIR983053 KSL983053:KSN983053 LCH983053:LCJ983053 LMD983053:LMF983053 LVZ983053:LWB983053 MFV983053:MFX983053 MPR983053:MPT983053 MZN983053:MZP983053 NJJ983053:NJL983053 NTF983053:NTH983053 ODB983053:ODD983053 OMX983053:OMZ983053 OWT983053:OWV983053 PGP983053:PGR983053 PQL983053:PQN983053 QAH983053:QAJ983053 QKD983053:QKF983053 QTZ983053:QUB983053 RDV983053:RDX983053 RNR983053:RNT983053 RXN983053:RXP983053 SHJ983053:SHL983053 SRF983053:SRH983053 TBB983053:TBD983053 TKX983053:TKZ983053 TUT983053:TUV983053 UEP983053:UER983053 UOL983053:UON983053 UYH983053:UYJ983053 VID983053:VIF983053 VRZ983053:VSB983053 WBV983053:WBX983053 WLR983053:WLT983053 WVN983053:WVP983053 G65549:H65549 G983053:H983053 G917517:H917517 G851981:H851981 G786445:H786445 G720909:H720909 G655373:H655373 G589837:H589837 G524301:H524301 G458765:H458765 G393229:H393229 G327693:H327693 G262157:H262157 G196621:H196621 G131085:H131085">
      <formula1>(0.07*G31)/1</formula1>
    </dataValidation>
    <dataValidation type="decimal" operator="lessThan" allowBlank="1" showInputMessage="1" showErrorMessage="1" promptTitle="Tähelepanu!" prompt="SiM toetus on kuni 25% projekti kogukuludest." sqref="H131086 H65550 H983054 H917518 H851982 H786446 H720910 H655374 H589838 H524302 H458766 H393230 H327694 H262158 H196622">
      <formula1>G65550*0.25</formula1>
    </dataValidation>
    <dataValidation type="decimal" operator="equal" allowBlank="1" showInputMessage="1" showErrorMessage="1" promptTitle="Tähelepanu!" prompt="Kogusumma peab olema võrdne projekti kogukuludega." sqref="B38:B39">
      <formula1>G67</formula1>
    </dataValidation>
    <dataValidation operator="equal" allowBlank="1" showErrorMessage="1" promptTitle="Tähelepanu!" prompt="AMIF tulu peab võrduma AMIF kuluga." sqref="B10"/>
    <dataValidation type="list" allowBlank="1" showInputMessage="1" showErrorMessage="1" promptTitle="Tähelepanu!" prompt="Vali nimekirjast projekti valdkond!" sqref="B7">
      <formula1>Valdkond</formula1>
    </dataValidation>
    <dataValidation type="list" allowBlank="1" showInputMessage="1" showErrorMessage="1" errorTitle="Tähelepanu!" error="Vali ühik nimekirjast" promptTitle="Tähelepanu!" prompt="Vali ühik nimekirjast" sqref="D51:D57 D44:D49">
      <formula1>Ühik</formula1>
    </dataValidation>
    <dataValidation type="decimal" operator="lessThanOrEqual" allowBlank="1" showInputMessage="1" showErrorMessage="1" errorTitle="Tähelepanu!" error="Sisestatud summa ületab 7% otsestest kuludest." promptTitle="Tähelepanu!" prompt="Kaudsed kulud moodustavad otsestest kuludest kuni 7%." sqref="G59">
      <formula1>ROUND(G58*7%,2)</formula1>
    </dataValidation>
    <dataValidation type="decimal" allowBlank="1" showInputMessage="1" showErrorMessage="1" errorTitle="Tähelepanu!" error="AMIF toetuse osakaal ei saa olla suurem kui 75%" promptTitle="Tähelepanu!" prompt="AMIF toetuse osakaal ei saa olla suurem kui 75%" sqref="D11">
      <formula1>0</formula1>
      <formula2>75</formula2>
    </dataValidation>
    <dataValidation type="decimal" operator="equal" allowBlank="1" showInputMessage="1" showErrorMessage="1" errorTitle="Tähelepanu!" error="Tervik peab olema 100%" promptTitle="Tähelepanu!" prompt="Osakaalude summa peab olema 100%" sqref="D16">
      <formula1>100</formula1>
    </dataValidation>
    <dataValidation type="decimal" operator="equal" allowBlank="1" showInputMessage="1" showErrorMessage="1" sqref="C16">
      <formula1>C26</formula1>
    </dataValidation>
    <dataValidation type="custom" allowBlank="1" showInputMessage="1" showErrorMessage="1" sqref="D12">
      <formula1>IF(SUM(D11:D15)&gt;100," ",100-(D11+D13+D14+D15))</formula1>
    </dataValidation>
    <dataValidation type="decimal" operator="equal" allowBlank="1" showInputMessage="1" showErrorMessage="1" promptTitle="Tähelepanu!" prompt="Kogusumma peab olema võrdne projekti kogukuludega." sqref="B33">
      <formula1>G60</formula1>
    </dataValidation>
  </dataValidations>
  <pageMargins left="0.7" right="0.7" top="0.75" bottom="0.75" header="0.3" footer="0.3"/>
  <pageSetup paperSize="9" orientation="portrait" r:id="rId1"/>
  <customProperties>
    <customPr name="EpmWorksheetKeyString_GUID" r:id="rId2"/>
  </customProperties>
  <ignoredErrors>
    <ignoredError sqref="C14:C16 G43 G51" unlockedFormula="1"/>
  </ignoredError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7C80"/>
  </sheetPr>
  <dimension ref="A1:M47"/>
  <sheetViews>
    <sheetView zoomScale="85" zoomScaleNormal="85" workbookViewId="0">
      <selection activeCell="C26" sqref="C26"/>
    </sheetView>
  </sheetViews>
  <sheetFormatPr defaultRowHeight="15" x14ac:dyDescent="0.25"/>
  <cols>
    <col min="1" max="1" width="7" customWidth="1"/>
    <col min="2" max="2" width="36.28515625" customWidth="1"/>
    <col min="3" max="3" width="15.140625" customWidth="1"/>
    <col min="4" max="4" width="20.28515625" customWidth="1"/>
    <col min="5" max="5" width="17.42578125" customWidth="1"/>
    <col min="6" max="6" width="20" customWidth="1"/>
    <col min="7" max="7" width="15.140625" customWidth="1"/>
    <col min="8" max="8" width="17" style="16" customWidth="1"/>
    <col min="9" max="9" width="18.140625" style="16" customWidth="1"/>
    <col min="10" max="10" width="17" customWidth="1"/>
    <col min="11" max="11" width="19.5703125" customWidth="1"/>
    <col min="12" max="12" width="16" customWidth="1"/>
    <col min="13" max="13" width="11.85546875" bestFit="1" customWidth="1"/>
  </cols>
  <sheetData>
    <row r="1" spans="1:12" s="16" customFormat="1" ht="15.75" x14ac:dyDescent="0.25">
      <c r="A1" s="36"/>
      <c r="B1" s="22"/>
      <c r="C1" s="22"/>
      <c r="D1" s="22"/>
      <c r="E1" s="22"/>
      <c r="F1" s="22"/>
    </row>
    <row r="2" spans="1:12" s="16" customFormat="1" ht="15.75" x14ac:dyDescent="0.25">
      <c r="A2" s="36"/>
      <c r="B2" s="22"/>
      <c r="C2" s="22"/>
      <c r="D2" s="22"/>
      <c r="E2" s="22"/>
      <c r="F2" s="22"/>
    </row>
    <row r="3" spans="1:12" s="16" customFormat="1" ht="15.75" x14ac:dyDescent="0.25">
      <c r="A3" s="36"/>
      <c r="B3" s="22"/>
      <c r="C3" s="22"/>
      <c r="D3" s="41"/>
      <c r="E3" s="22"/>
      <c r="F3" s="22"/>
    </row>
    <row r="4" spans="1:12" s="16" customFormat="1" ht="15.75" x14ac:dyDescent="0.25">
      <c r="A4" s="94" t="s">
        <v>25</v>
      </c>
      <c r="B4" s="95"/>
      <c r="C4" s="95"/>
      <c r="D4" s="96"/>
      <c r="E4" s="22"/>
      <c r="F4" s="22"/>
    </row>
    <row r="5" spans="1:12" s="16" customFormat="1" ht="15.75" x14ac:dyDescent="0.25">
      <c r="A5" s="3" t="s">
        <v>62</v>
      </c>
      <c r="B5" s="22"/>
      <c r="C5" s="22"/>
      <c r="D5" s="22"/>
      <c r="E5" s="22"/>
      <c r="F5" s="22"/>
    </row>
    <row r="6" spans="1:12" s="16" customFormat="1" ht="15.75" x14ac:dyDescent="0.25">
      <c r="A6" s="119" t="s">
        <v>110</v>
      </c>
      <c r="B6" s="33"/>
      <c r="C6" s="51"/>
      <c r="D6" s="113"/>
      <c r="E6" s="113"/>
      <c r="F6" s="113"/>
    </row>
    <row r="7" spans="1:12" s="16" customFormat="1" ht="15.75" x14ac:dyDescent="0.25">
      <c r="A7" s="119" t="s">
        <v>111</v>
      </c>
      <c r="B7" s="33"/>
      <c r="C7" s="51"/>
      <c r="D7" s="113"/>
      <c r="E7" s="113"/>
      <c r="F7" s="113"/>
    </row>
    <row r="8" spans="1:12" ht="15.75" x14ac:dyDescent="0.25">
      <c r="A8" s="119" t="s">
        <v>143</v>
      </c>
      <c r="B8" s="33"/>
      <c r="C8" s="113"/>
      <c r="D8" s="113"/>
      <c r="E8" s="113"/>
      <c r="F8" s="113"/>
    </row>
    <row r="9" spans="1:12" s="16" customFormat="1" ht="15.75" x14ac:dyDescent="0.25">
      <c r="A9" s="98"/>
      <c r="B9" s="33"/>
      <c r="C9" s="40"/>
      <c r="D9" s="40"/>
      <c r="E9" s="40"/>
      <c r="F9" s="40"/>
      <c r="G9" s="62"/>
    </row>
    <row r="10" spans="1:12" s="16" customFormat="1" ht="15.75" x14ac:dyDescent="0.25">
      <c r="A10" s="41"/>
      <c r="B10" s="33"/>
      <c r="C10" s="40"/>
      <c r="D10" s="40"/>
      <c r="E10" s="40"/>
      <c r="F10" s="40"/>
      <c r="G10" s="62"/>
    </row>
    <row r="11" spans="1:12" ht="15.75" x14ac:dyDescent="0.25">
      <c r="A11" s="3" t="s">
        <v>65</v>
      </c>
    </row>
    <row r="12" spans="1:12" ht="15.75" x14ac:dyDescent="0.25">
      <c r="A12" s="42"/>
      <c r="B12" s="43"/>
      <c r="C12" s="43"/>
      <c r="D12" s="163" t="s">
        <v>63</v>
      </c>
      <c r="E12" s="163"/>
      <c r="F12" s="163"/>
      <c r="G12" s="163"/>
      <c r="H12" s="163"/>
      <c r="I12" s="163"/>
      <c r="J12" s="163"/>
      <c r="K12" s="163"/>
      <c r="L12" s="158" t="s">
        <v>56</v>
      </c>
    </row>
    <row r="13" spans="1:12" ht="15.75" x14ac:dyDescent="0.25">
      <c r="A13" s="42"/>
      <c r="B13" s="43"/>
      <c r="C13" s="43"/>
      <c r="D13" s="162" t="s">
        <v>67</v>
      </c>
      <c r="E13" s="63" t="s">
        <v>129</v>
      </c>
      <c r="F13" s="161" t="s">
        <v>67</v>
      </c>
      <c r="G13" s="63" t="s">
        <v>130</v>
      </c>
      <c r="H13" s="161" t="s">
        <v>67</v>
      </c>
      <c r="I13" s="63" t="s">
        <v>132</v>
      </c>
      <c r="J13" s="161" t="s">
        <v>67</v>
      </c>
      <c r="K13" s="63" t="s">
        <v>131</v>
      </c>
      <c r="L13" s="159"/>
    </row>
    <row r="14" spans="1:12" ht="15.75" x14ac:dyDescent="0.25">
      <c r="A14" s="42"/>
      <c r="B14" s="43" t="s">
        <v>14</v>
      </c>
      <c r="C14" s="43" t="s">
        <v>19</v>
      </c>
      <c r="D14" s="162"/>
      <c r="E14" s="63">
        <v>0.25</v>
      </c>
      <c r="F14" s="161"/>
      <c r="G14" s="63" t="s">
        <v>102</v>
      </c>
      <c r="H14" s="161"/>
      <c r="I14" s="63" t="s">
        <v>102</v>
      </c>
      <c r="J14" s="161"/>
      <c r="K14" s="63" t="s">
        <v>102</v>
      </c>
      <c r="L14" s="160"/>
    </row>
    <row r="15" spans="1:12" ht="15.75" x14ac:dyDescent="0.25">
      <c r="A15" s="45">
        <v>1</v>
      </c>
      <c r="B15" s="46" t="s">
        <v>3</v>
      </c>
      <c r="C15" s="71">
        <f>'A. Eelarve'!C11</f>
        <v>187830</v>
      </c>
      <c r="D15" s="156" t="s">
        <v>133</v>
      </c>
      <c r="E15" s="71">
        <f>C15*0.25</f>
        <v>46957.5</v>
      </c>
      <c r="F15" s="156" t="s">
        <v>134</v>
      </c>
      <c r="G15" s="71">
        <f>C15*0.25</f>
        <v>46957.5</v>
      </c>
      <c r="H15" s="156" t="s">
        <v>135</v>
      </c>
      <c r="I15" s="71">
        <f>C15*0.25</f>
        <v>46957.5</v>
      </c>
      <c r="J15" s="156" t="s">
        <v>136</v>
      </c>
      <c r="K15" s="71">
        <f>C15*0.25</f>
        <v>46957.5</v>
      </c>
      <c r="L15" s="78">
        <f>'A. Eelarve'!D11</f>
        <v>75</v>
      </c>
    </row>
    <row r="16" spans="1:12" ht="15.75" x14ac:dyDescent="0.25">
      <c r="A16" s="45">
        <v>2</v>
      </c>
      <c r="B16" s="46" t="s">
        <v>16</v>
      </c>
      <c r="C16" s="71">
        <f>'A. Eelarve'!C12</f>
        <v>62610</v>
      </c>
      <c r="D16" s="157"/>
      <c r="E16" s="71">
        <f>C16*0.25</f>
        <v>15652.5</v>
      </c>
      <c r="F16" s="157"/>
      <c r="G16" s="71">
        <f>C16*0.25</f>
        <v>15652.5</v>
      </c>
      <c r="H16" s="157"/>
      <c r="I16" s="71">
        <f>C16*0.25</f>
        <v>15652.5</v>
      </c>
      <c r="J16" s="157"/>
      <c r="K16" s="71">
        <f>C16*0.25</f>
        <v>15652.5</v>
      </c>
      <c r="L16" s="78">
        <f>'A. Eelarve'!D12</f>
        <v>25</v>
      </c>
    </row>
    <row r="17" spans="1:13" ht="15.75" x14ac:dyDescent="0.25">
      <c r="A17" s="45">
        <v>3</v>
      </c>
      <c r="B17" s="46" t="s">
        <v>18</v>
      </c>
      <c r="C17" s="71">
        <f>'A. Eelarve'!C13</f>
        <v>0</v>
      </c>
      <c r="D17" s="47"/>
      <c r="E17" s="71">
        <v>0</v>
      </c>
      <c r="F17" s="47"/>
      <c r="G17" s="71">
        <v>0</v>
      </c>
      <c r="H17" s="47"/>
      <c r="I17" s="71">
        <v>0</v>
      </c>
      <c r="J17" s="47"/>
      <c r="K17" s="71">
        <v>0</v>
      </c>
      <c r="L17" s="78">
        <f>'A. Eelarve'!D13</f>
        <v>0</v>
      </c>
    </row>
    <row r="18" spans="1:13" ht="15.75" x14ac:dyDescent="0.25">
      <c r="A18" s="45">
        <v>4</v>
      </c>
      <c r="B18" s="46" t="s">
        <v>17</v>
      </c>
      <c r="C18" s="71">
        <f>'A. Eelarve'!C14</f>
        <v>0</v>
      </c>
      <c r="D18" s="47"/>
      <c r="E18" s="71">
        <v>0</v>
      </c>
      <c r="F18" s="47"/>
      <c r="G18" s="71">
        <v>0</v>
      </c>
      <c r="H18" s="47"/>
      <c r="I18" s="71">
        <v>0</v>
      </c>
      <c r="J18" s="47"/>
      <c r="K18" s="71">
        <v>0</v>
      </c>
      <c r="L18" s="78">
        <f>'A. Eelarve'!D14</f>
        <v>0</v>
      </c>
    </row>
    <row r="19" spans="1:13" ht="15.75" x14ac:dyDescent="0.25">
      <c r="A19" s="45">
        <v>5</v>
      </c>
      <c r="B19" s="46" t="s">
        <v>46</v>
      </c>
      <c r="C19" s="71">
        <f>'A. Eelarve'!C15</f>
        <v>0</v>
      </c>
      <c r="D19" s="47"/>
      <c r="E19" s="71">
        <v>0</v>
      </c>
      <c r="F19" s="47"/>
      <c r="G19" s="71">
        <v>0</v>
      </c>
      <c r="H19" s="47"/>
      <c r="I19" s="71">
        <v>0</v>
      </c>
      <c r="J19" s="47"/>
      <c r="K19" s="71">
        <v>0</v>
      </c>
      <c r="L19" s="78">
        <f>'A. Eelarve'!D15</f>
        <v>0</v>
      </c>
    </row>
    <row r="20" spans="1:13" ht="15.75" x14ac:dyDescent="0.25">
      <c r="A20" s="140" t="s">
        <v>57</v>
      </c>
      <c r="B20" s="141"/>
      <c r="C20" s="53">
        <f>SUM(C15:C19)</f>
        <v>250440</v>
      </c>
      <c r="D20" s="48"/>
      <c r="E20" s="53">
        <f>SUM(E15:E19)</f>
        <v>62610</v>
      </c>
      <c r="F20" s="48"/>
      <c r="G20" s="53">
        <f>SUM(G15:G19)</f>
        <v>62610</v>
      </c>
      <c r="H20" s="48"/>
      <c r="I20" s="53">
        <f>SUM(I15:I19)</f>
        <v>62610</v>
      </c>
      <c r="J20" s="48"/>
      <c r="K20" s="53">
        <f>SUM(K15:K19)</f>
        <v>62610</v>
      </c>
      <c r="L20" s="53">
        <f>SUM(L15:L19)</f>
        <v>100</v>
      </c>
    </row>
    <row r="22" spans="1:13" ht="15.75" x14ac:dyDescent="0.25">
      <c r="A22" s="3" t="s">
        <v>66</v>
      </c>
    </row>
    <row r="23" spans="1:13" ht="15" customHeight="1" x14ac:dyDescent="0.25">
      <c r="A23" s="167" t="s">
        <v>14</v>
      </c>
      <c r="B23" s="168"/>
      <c r="C23" s="164" t="s">
        <v>19</v>
      </c>
      <c r="D23" s="163" t="s">
        <v>63</v>
      </c>
      <c r="E23" s="175"/>
      <c r="F23" s="175"/>
      <c r="G23" s="175"/>
      <c r="H23" s="175"/>
      <c r="I23" s="175"/>
      <c r="J23" s="175"/>
      <c r="K23" s="175"/>
      <c r="L23" s="175"/>
      <c r="M23" s="164" t="s">
        <v>56</v>
      </c>
    </row>
    <row r="24" spans="1:13" ht="15.75" x14ac:dyDescent="0.25">
      <c r="A24" s="169"/>
      <c r="B24" s="170"/>
      <c r="C24" s="165"/>
      <c r="D24" s="173" t="s">
        <v>129</v>
      </c>
      <c r="E24" s="174"/>
      <c r="F24" s="173" t="s">
        <v>130</v>
      </c>
      <c r="G24" s="174"/>
      <c r="H24" s="173" t="s">
        <v>132</v>
      </c>
      <c r="I24" s="174"/>
      <c r="J24" s="173" t="s">
        <v>131</v>
      </c>
      <c r="K24" s="174"/>
      <c r="L24" s="106" t="s">
        <v>105</v>
      </c>
      <c r="M24" s="165"/>
    </row>
    <row r="25" spans="1:13" ht="47.25" x14ac:dyDescent="0.25">
      <c r="A25" s="171"/>
      <c r="B25" s="172"/>
      <c r="C25" s="166"/>
      <c r="D25" s="44" t="s">
        <v>64</v>
      </c>
      <c r="E25" s="65" t="s">
        <v>15</v>
      </c>
      <c r="F25" s="64" t="s">
        <v>64</v>
      </c>
      <c r="G25" s="65" t="s">
        <v>15</v>
      </c>
      <c r="H25" s="64" t="s">
        <v>64</v>
      </c>
      <c r="I25" s="65" t="s">
        <v>15</v>
      </c>
      <c r="J25" s="64" t="s">
        <v>64</v>
      </c>
      <c r="K25" s="65" t="s">
        <v>15</v>
      </c>
      <c r="L25" s="107" t="s">
        <v>15</v>
      </c>
      <c r="M25" s="166"/>
    </row>
    <row r="26" spans="1:13" ht="15.75" x14ac:dyDescent="0.25">
      <c r="A26" s="45">
        <v>1</v>
      </c>
      <c r="B26" s="46" t="s">
        <v>3</v>
      </c>
      <c r="C26" s="71">
        <f>E26+G26+I26+K26</f>
        <v>104851.79999999999</v>
      </c>
      <c r="D26" s="32">
        <v>43437</v>
      </c>
      <c r="E26" s="71">
        <v>34950.6</v>
      </c>
      <c r="F26" s="32">
        <v>43724</v>
      </c>
      <c r="G26" s="75">
        <v>34950.6</v>
      </c>
      <c r="H26" s="32">
        <v>43951</v>
      </c>
      <c r="I26" s="75">
        <v>34950.6</v>
      </c>
      <c r="J26" s="32"/>
      <c r="K26" s="75"/>
      <c r="L26" s="108">
        <f>IF(K26="",0,'C. KULUARUANDE KOOND'!C10-'B. Maksetaotlus'!C26)</f>
        <v>0</v>
      </c>
      <c r="M26" s="78">
        <f>'A. Eelarve'!D11</f>
        <v>75</v>
      </c>
    </row>
    <row r="27" spans="1:13" ht="15.75" x14ac:dyDescent="0.25">
      <c r="A27" s="45">
        <v>2</v>
      </c>
      <c r="B27" s="46" t="s">
        <v>16</v>
      </c>
      <c r="C27" s="71">
        <f>E27+G27+I27+K27</f>
        <v>34950.600000000006</v>
      </c>
      <c r="D27" s="32">
        <v>43437</v>
      </c>
      <c r="E27" s="71">
        <v>11650.2</v>
      </c>
      <c r="F27" s="32">
        <v>43724</v>
      </c>
      <c r="G27" s="75">
        <v>11650.2</v>
      </c>
      <c r="H27" s="32">
        <v>43951</v>
      </c>
      <c r="I27" s="75">
        <v>11650.2</v>
      </c>
      <c r="J27" s="32"/>
      <c r="K27" s="75"/>
      <c r="L27" s="108">
        <f>IF(K27="",0,'C. KULUARUANDE KOOND'!C11-'B. Maksetaotlus'!C27)</f>
        <v>0</v>
      </c>
      <c r="M27" s="78">
        <f>'A. Eelarve'!D12</f>
        <v>25</v>
      </c>
    </row>
    <row r="28" spans="1:13" ht="15.75" x14ac:dyDescent="0.25">
      <c r="A28" s="45">
        <v>3</v>
      </c>
      <c r="B28" s="46" t="s">
        <v>18</v>
      </c>
      <c r="C28" s="71">
        <f t="shared" ref="C28:C30" si="0">E28+G28+K28</f>
        <v>0</v>
      </c>
      <c r="D28" s="32"/>
      <c r="E28" s="75"/>
      <c r="F28" s="32"/>
      <c r="G28" s="75"/>
      <c r="H28" s="32"/>
      <c r="I28" s="75"/>
      <c r="J28" s="32"/>
      <c r="K28" s="75"/>
      <c r="L28" s="108">
        <f>IF(K28="",0,'C. KULUARUANDE KOOND'!C12-'B. Maksetaotlus'!C28)</f>
        <v>0</v>
      </c>
      <c r="M28" s="78">
        <f>'A. Eelarve'!D13</f>
        <v>0</v>
      </c>
    </row>
    <row r="29" spans="1:13" ht="15.75" x14ac:dyDescent="0.25">
      <c r="A29" s="45">
        <v>4</v>
      </c>
      <c r="B29" s="46" t="s">
        <v>17</v>
      </c>
      <c r="C29" s="71">
        <f t="shared" si="0"/>
        <v>0</v>
      </c>
      <c r="D29" s="32"/>
      <c r="E29" s="75"/>
      <c r="F29" s="32"/>
      <c r="G29" s="75"/>
      <c r="H29" s="32"/>
      <c r="I29" s="75"/>
      <c r="J29" s="32"/>
      <c r="K29" s="75"/>
      <c r="L29" s="108">
        <f>IF(K29="",0,'C. KULUARUANDE KOOND'!C13-'B. Maksetaotlus'!C29)</f>
        <v>0</v>
      </c>
      <c r="M29" s="78">
        <f>'A. Eelarve'!D14</f>
        <v>0</v>
      </c>
    </row>
    <row r="30" spans="1:13" ht="15.75" x14ac:dyDescent="0.25">
      <c r="A30" s="45">
        <v>5</v>
      </c>
      <c r="B30" s="46" t="s">
        <v>46</v>
      </c>
      <c r="C30" s="71">
        <f t="shared" si="0"/>
        <v>0</v>
      </c>
      <c r="D30" s="32"/>
      <c r="E30" s="75"/>
      <c r="F30" s="32"/>
      <c r="G30" s="75"/>
      <c r="H30" s="32"/>
      <c r="I30" s="75"/>
      <c r="J30" s="32"/>
      <c r="K30" s="75"/>
      <c r="L30" s="108">
        <f>IF(K30="",0,'C. KULUARUANDE KOOND'!C14-'B. Maksetaotlus'!C30)</f>
        <v>0</v>
      </c>
      <c r="M30" s="78">
        <f>'A. Eelarve'!D15</f>
        <v>0</v>
      </c>
    </row>
    <row r="31" spans="1:13" ht="15.75" x14ac:dyDescent="0.25">
      <c r="A31" s="140" t="s">
        <v>57</v>
      </c>
      <c r="B31" s="141"/>
      <c r="C31" s="53">
        <f>SUM(C26:C30)</f>
        <v>139802.4</v>
      </c>
      <c r="D31" s="48"/>
      <c r="E31" s="53">
        <f>SUM(E26:E30)</f>
        <v>46600.800000000003</v>
      </c>
      <c r="F31" s="48"/>
      <c r="G31" s="53">
        <f>SUM(G26:G30)</f>
        <v>46600.800000000003</v>
      </c>
      <c r="H31" s="48"/>
      <c r="I31" s="53">
        <f>SUM(I26:I30)</f>
        <v>46600.800000000003</v>
      </c>
      <c r="J31" s="48"/>
      <c r="K31" s="53">
        <f>SUM(K26:K30)</f>
        <v>0</v>
      </c>
      <c r="L31" s="53">
        <f>SUM(L26:L30)</f>
        <v>0</v>
      </c>
      <c r="M31" s="53">
        <f>SUM(M26:M30)</f>
        <v>100</v>
      </c>
    </row>
    <row r="33" spans="1:11" s="16" customFormat="1" x14ac:dyDescent="0.25"/>
    <row r="34" spans="1:11" ht="15.75" x14ac:dyDescent="0.25">
      <c r="A34" s="120" t="s">
        <v>137</v>
      </c>
      <c r="B34" s="121"/>
      <c r="C34" s="121"/>
      <c r="D34" s="121"/>
      <c r="E34" s="121"/>
      <c r="F34" s="121"/>
    </row>
    <row r="35" spans="1:11" ht="15.75" x14ac:dyDescent="0.25">
      <c r="A35" s="121"/>
      <c r="B35" s="121"/>
      <c r="C35" s="121"/>
      <c r="D35" s="121"/>
      <c r="E35" s="121"/>
      <c r="F35" s="121"/>
      <c r="I35" s="66"/>
      <c r="K35" s="66"/>
    </row>
    <row r="36" spans="1:11" ht="15.75" x14ac:dyDescent="0.25">
      <c r="A36" s="122" t="s">
        <v>334</v>
      </c>
      <c r="B36" s="121"/>
      <c r="C36" s="121"/>
      <c r="D36" s="121"/>
      <c r="E36" s="121"/>
      <c r="F36" s="121"/>
    </row>
    <row r="37" spans="1:11" s="16" customFormat="1" x14ac:dyDescent="0.25"/>
    <row r="38" spans="1:11" s="16" customFormat="1" x14ac:dyDescent="0.25">
      <c r="A38" s="104" t="s">
        <v>91</v>
      </c>
      <c r="B38" s="99"/>
    </row>
    <row r="39" spans="1:11" s="16" customFormat="1" x14ac:dyDescent="0.25">
      <c r="A39" s="99"/>
      <c r="B39" s="99"/>
    </row>
    <row r="40" spans="1:11" s="16" customFormat="1" x14ac:dyDescent="0.25">
      <c r="A40" s="104" t="s">
        <v>218</v>
      </c>
      <c r="B40" s="99"/>
    </row>
    <row r="41" spans="1:11" x14ac:dyDescent="0.25">
      <c r="A41" s="105" t="s">
        <v>138</v>
      </c>
      <c r="B41" s="99"/>
    </row>
    <row r="42" spans="1:11" s="16" customFormat="1" x14ac:dyDescent="0.25">
      <c r="A42" s="88"/>
    </row>
    <row r="43" spans="1:11" s="16" customFormat="1" x14ac:dyDescent="0.25">
      <c r="A43" s="88"/>
    </row>
    <row r="44" spans="1:11" x14ac:dyDescent="0.25">
      <c r="A44" t="s">
        <v>92</v>
      </c>
    </row>
    <row r="45" spans="1:11" x14ac:dyDescent="0.25">
      <c r="A45" t="s">
        <v>219</v>
      </c>
    </row>
    <row r="46" spans="1:11" x14ac:dyDescent="0.25">
      <c r="A46" t="s">
        <v>80</v>
      </c>
    </row>
    <row r="47" spans="1:11" x14ac:dyDescent="0.25">
      <c r="A47" s="88" t="s">
        <v>138</v>
      </c>
    </row>
  </sheetData>
  <sheetProtection selectLockedCells="1"/>
  <mergeCells count="20">
    <mergeCell ref="M23:M25"/>
    <mergeCell ref="C23:C25"/>
    <mergeCell ref="A23:B25"/>
    <mergeCell ref="A20:B20"/>
    <mergeCell ref="A31:B31"/>
    <mergeCell ref="D24:E24"/>
    <mergeCell ref="F24:G24"/>
    <mergeCell ref="J24:K24"/>
    <mergeCell ref="D23:L23"/>
    <mergeCell ref="H24:I24"/>
    <mergeCell ref="D15:D16"/>
    <mergeCell ref="F15:F16"/>
    <mergeCell ref="H15:H16"/>
    <mergeCell ref="J15:J16"/>
    <mergeCell ref="L12:L14"/>
    <mergeCell ref="F13:F14"/>
    <mergeCell ref="J13:J14"/>
    <mergeCell ref="D13:D14"/>
    <mergeCell ref="D12:K12"/>
    <mergeCell ref="H13:H14"/>
  </mergeCells>
  <conditionalFormatting sqref="L20">
    <cfRule type="cellIs" dxfId="36" priority="4" operator="equal">
      <formula>0</formula>
    </cfRule>
    <cfRule type="cellIs" dxfId="35" priority="5" operator="lessThan">
      <formula>100</formula>
    </cfRule>
    <cfRule type="cellIs" dxfId="34" priority="6" operator="greaterThan">
      <formula>100</formula>
    </cfRule>
  </conditionalFormatting>
  <conditionalFormatting sqref="M31">
    <cfRule type="cellIs" dxfId="33" priority="1" operator="equal">
      <formula>0</formula>
    </cfRule>
    <cfRule type="cellIs" dxfId="32" priority="2" operator="lessThan">
      <formula>100</formula>
    </cfRule>
    <cfRule type="cellIs" dxfId="31" priority="3" operator="greaterThan">
      <formula>100</formula>
    </cfRule>
  </conditionalFormatting>
  <dataValidations count="6">
    <dataValidation type="decimal" operator="equal" allowBlank="1" showInputMessage="1" showErrorMessage="1" sqref="C20:D20">
      <formula1>C30</formula1>
    </dataValidation>
    <dataValidation type="decimal" operator="equal" allowBlank="1" showInputMessage="1" showErrorMessage="1" errorTitle="Tähelepanu!" error="Tervik peab olema 100%" promptTitle="Tähelepanu!" prompt="Osakaalude summa peab olema 100%" sqref="L20 M31">
      <formula1>100</formula1>
    </dataValidation>
    <dataValidation type="decimal" allowBlank="1" showInputMessage="1" showErrorMessage="1" errorTitle="Tähelepanu!" error="AMIF toetuse osakaal ei saa olla suurem kui 75%" promptTitle="Tähelepanu!" prompt="AMIF toetuse osakaal ei saa olla suurem kui 75%" sqref="L15 M26">
      <formula1>0</formula1>
      <formula2>75</formula2>
    </dataValidation>
    <dataValidation operator="equal" allowBlank="1" showErrorMessage="1" promptTitle="Tähelepanu!" prompt="AMIF tulu peab võrduma AMIF kuluga." sqref="B14 A23"/>
    <dataValidation type="custom" allowBlank="1" showInputMessage="1" showErrorMessage="1" sqref="L16 M27">
      <formula1>IF(SUM(L15:L19)&gt;100," ",100-(L15+L17+L18+L19))</formula1>
    </dataValidation>
    <dataValidation type="decimal" operator="equal" allowBlank="1" showInputMessage="1" showErrorMessage="1" sqref="C31:D31">
      <formula1>C45</formula1>
    </dataValidation>
  </dataValidations>
  <pageMargins left="0.7" right="0.7" top="0.75" bottom="0.75" header="0.3" footer="0.3"/>
  <pageSetup paperSize="9" orientation="portrait" r:id="rId1"/>
  <customProperties>
    <customPr name="EpmWorksheetKeyString_GUI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L46"/>
  <sheetViews>
    <sheetView topLeftCell="A19" zoomScaleNormal="100" workbookViewId="0">
      <selection activeCell="I26" sqref="I26"/>
    </sheetView>
  </sheetViews>
  <sheetFormatPr defaultColWidth="9.140625" defaultRowHeight="15.75" x14ac:dyDescent="0.25"/>
  <cols>
    <col min="1" max="1" width="25.28515625" style="1" customWidth="1"/>
    <col min="2" max="2" width="41.85546875" style="1" customWidth="1"/>
    <col min="3" max="3" width="20.5703125" style="1" bestFit="1" customWidth="1"/>
    <col min="4" max="4" width="18.7109375" style="1" bestFit="1" customWidth="1"/>
    <col min="5" max="5" width="18.140625" style="1" customWidth="1"/>
    <col min="6" max="6" width="18.7109375" style="1" customWidth="1"/>
    <col min="7" max="7" width="18.140625" style="22" customWidth="1"/>
    <col min="8" max="8" width="18.7109375" style="22" customWidth="1"/>
    <col min="9" max="9" width="11.42578125" style="1" customWidth="1"/>
    <col min="10" max="12" width="9.140625" style="1"/>
    <col min="13" max="13" width="9.140625" style="1" customWidth="1"/>
    <col min="14" max="15" width="9.140625" style="1"/>
    <col min="16" max="16" width="10.7109375" style="1" customWidth="1"/>
    <col min="17" max="17" width="8.85546875" style="1" customWidth="1"/>
    <col min="18" max="16384" width="9.140625" style="1"/>
  </cols>
  <sheetData>
    <row r="1" spans="1:12" s="22" customFormat="1" x14ac:dyDescent="0.25">
      <c r="A1" s="97"/>
      <c r="B1" s="95"/>
      <c r="D1" s="41"/>
    </row>
    <row r="2" spans="1:12" s="22" customFormat="1" x14ac:dyDescent="0.25">
      <c r="A2" s="94" t="s">
        <v>25</v>
      </c>
      <c r="B2" s="95"/>
      <c r="D2" s="41"/>
    </row>
    <row r="3" spans="1:12" x14ac:dyDescent="0.25">
      <c r="A3" s="3" t="s">
        <v>0</v>
      </c>
      <c r="L3" s="7"/>
    </row>
    <row r="4" spans="1:12" s="33" customFormat="1" x14ac:dyDescent="0.25">
      <c r="A4" s="119" t="s">
        <v>44</v>
      </c>
      <c r="B4" s="33" t="s">
        <v>121</v>
      </c>
      <c r="L4" s="40"/>
    </row>
    <row r="5" spans="1:12" s="33" customFormat="1" x14ac:dyDescent="0.25">
      <c r="A5" s="119" t="s">
        <v>87</v>
      </c>
      <c r="B5" s="33" t="s">
        <v>122</v>
      </c>
    </row>
    <row r="6" spans="1:12" s="33" customFormat="1" x14ac:dyDescent="0.25">
      <c r="A6" s="119" t="s">
        <v>159</v>
      </c>
      <c r="B6" s="33" t="s">
        <v>144</v>
      </c>
    </row>
    <row r="7" spans="1:12" s="33" customFormat="1" x14ac:dyDescent="0.25">
      <c r="A7" s="98"/>
    </row>
    <row r="8" spans="1:12" x14ac:dyDescent="0.25">
      <c r="A8" s="178" t="s">
        <v>58</v>
      </c>
      <c r="B8" s="178"/>
      <c r="C8" s="28"/>
      <c r="D8" s="28"/>
    </row>
    <row r="9" spans="1:12" ht="47.25" x14ac:dyDescent="0.25">
      <c r="A9" s="42"/>
      <c r="B9" s="43" t="s">
        <v>14</v>
      </c>
      <c r="C9" s="44" t="s">
        <v>60</v>
      </c>
      <c r="D9" s="44" t="s">
        <v>61</v>
      </c>
      <c r="E9" s="101" t="s">
        <v>139</v>
      </c>
      <c r="F9" s="101" t="s">
        <v>140</v>
      </c>
      <c r="G9" s="101" t="s">
        <v>141</v>
      </c>
      <c r="H9" s="101" t="s">
        <v>142</v>
      </c>
      <c r="I9" s="29" t="s">
        <v>56</v>
      </c>
    </row>
    <row r="10" spans="1:12" x14ac:dyDescent="0.25">
      <c r="A10" s="45">
        <v>1</v>
      </c>
      <c r="B10" s="46" t="s">
        <v>3</v>
      </c>
      <c r="C10" s="71">
        <f>'A. Eelarve'!C11</f>
        <v>187830</v>
      </c>
      <c r="D10" s="71">
        <f>E10+F10+G10+H10</f>
        <v>60825.219999999994</v>
      </c>
      <c r="E10" s="71">
        <f>ROUND($E$27*I10/100,2)</f>
        <v>21223.35</v>
      </c>
      <c r="F10" s="71">
        <f>ROUND($F$27*I10/100,2)</f>
        <v>20678.05</v>
      </c>
      <c r="G10" s="71">
        <v>18923.82</v>
      </c>
      <c r="H10" s="71">
        <f>ROUND($F$27*K10/100,2)</f>
        <v>0</v>
      </c>
      <c r="I10" s="72">
        <f>'A. Eelarve'!D11</f>
        <v>75</v>
      </c>
    </row>
    <row r="11" spans="1:12" x14ac:dyDescent="0.25">
      <c r="A11" s="45">
        <v>2</v>
      </c>
      <c r="B11" s="46" t="s">
        <v>16</v>
      </c>
      <c r="C11" s="71">
        <f>'A. Eelarve'!C12</f>
        <v>62610</v>
      </c>
      <c r="D11" s="71">
        <f>E11+F11+G11+H11</f>
        <v>20275.080000000002</v>
      </c>
      <c r="E11" s="71">
        <f>ROUND($E$27*I11/100,2)</f>
        <v>7074.45</v>
      </c>
      <c r="F11" s="71">
        <f>ROUND($F$27*I11/100,2)</f>
        <v>6892.68</v>
      </c>
      <c r="G11" s="71">
        <v>6307.95</v>
      </c>
      <c r="H11" s="71">
        <f>ROUND($F$27*K11/100,2)</f>
        <v>0</v>
      </c>
      <c r="I11" s="72">
        <f>'A. Eelarve'!D12</f>
        <v>25</v>
      </c>
      <c r="J11" s="7"/>
    </row>
    <row r="12" spans="1:12" s="22" customFormat="1" x14ac:dyDescent="0.25">
      <c r="A12" s="45">
        <v>3</v>
      </c>
      <c r="B12" s="46" t="s">
        <v>18</v>
      </c>
      <c r="C12" s="71">
        <f>'A. Eelarve'!C13</f>
        <v>0</v>
      </c>
      <c r="D12" s="71">
        <f t="shared" ref="D12:D14" si="0">E12+F12</f>
        <v>0</v>
      </c>
      <c r="E12" s="71">
        <f>ROUND($E$27*I12/100,2)</f>
        <v>0</v>
      </c>
      <c r="F12" s="71">
        <f>ROUND($F$27*I12/100,2)</f>
        <v>0</v>
      </c>
      <c r="G12" s="71">
        <f>ROUND($E$27*K12/100,2)</f>
        <v>0</v>
      </c>
      <c r="H12" s="71">
        <f>ROUND($F$27*K12/100,2)</f>
        <v>0</v>
      </c>
      <c r="I12" s="72">
        <f>'A. Eelarve'!D13</f>
        <v>0</v>
      </c>
      <c r="J12" s="7"/>
    </row>
    <row r="13" spans="1:12" x14ac:dyDescent="0.25">
      <c r="A13" s="45">
        <v>4</v>
      </c>
      <c r="B13" s="46" t="s">
        <v>17</v>
      </c>
      <c r="C13" s="71">
        <f>'A. Eelarve'!C14</f>
        <v>0</v>
      </c>
      <c r="D13" s="71">
        <f t="shared" si="0"/>
        <v>0</v>
      </c>
      <c r="E13" s="71">
        <f>ROUND($E$27*I13/100,2)</f>
        <v>0</v>
      </c>
      <c r="F13" s="71">
        <f>ROUND($F$27*I13/100,2)</f>
        <v>0</v>
      </c>
      <c r="G13" s="71">
        <f>ROUND($E$27*K13/100,2)</f>
        <v>0</v>
      </c>
      <c r="H13" s="71">
        <f>ROUND($F$27*K13/100,2)</f>
        <v>0</v>
      </c>
      <c r="I13" s="72">
        <f>'A. Eelarve'!D14</f>
        <v>0</v>
      </c>
    </row>
    <row r="14" spans="1:12" s="22" customFormat="1" x14ac:dyDescent="0.25">
      <c r="A14" s="45">
        <v>5</v>
      </c>
      <c r="B14" s="46" t="s">
        <v>46</v>
      </c>
      <c r="C14" s="71">
        <f>'A. Eelarve'!C15</f>
        <v>0</v>
      </c>
      <c r="D14" s="71">
        <f t="shared" si="0"/>
        <v>0</v>
      </c>
      <c r="E14" s="71">
        <f>ROUND($E$27*I14/100,2)</f>
        <v>0</v>
      </c>
      <c r="F14" s="71">
        <f>ROUND($F$27*I14/100,2)</f>
        <v>0</v>
      </c>
      <c r="G14" s="71">
        <f>ROUND($E$27*K14/100,2)</f>
        <v>0</v>
      </c>
      <c r="H14" s="71">
        <f>ROUND($F$27*K14/100,2)</f>
        <v>0</v>
      </c>
      <c r="I14" s="72">
        <f>'A. Eelarve'!D15</f>
        <v>0</v>
      </c>
    </row>
    <row r="15" spans="1:12" x14ac:dyDescent="0.25">
      <c r="A15" s="140" t="s">
        <v>57</v>
      </c>
      <c r="B15" s="141"/>
      <c r="C15" s="53">
        <f t="shared" ref="C15:I15" si="1">SUM(C10:C14)</f>
        <v>250440</v>
      </c>
      <c r="D15" s="53">
        <f t="shared" si="1"/>
        <v>81100.299999999988</v>
      </c>
      <c r="E15" s="53">
        <f t="shared" si="1"/>
        <v>28297.8</v>
      </c>
      <c r="F15" s="53">
        <f t="shared" si="1"/>
        <v>27570.73</v>
      </c>
      <c r="G15" s="53">
        <f>SUM(G10:G14)</f>
        <v>25231.77</v>
      </c>
      <c r="H15" s="53">
        <f t="shared" si="1"/>
        <v>0</v>
      </c>
      <c r="I15" s="30">
        <f t="shared" si="1"/>
        <v>100</v>
      </c>
    </row>
    <row r="18" spans="1:12" s="22" customFormat="1" x14ac:dyDescent="0.25">
      <c r="A18" s="9" t="s">
        <v>86</v>
      </c>
      <c r="B18" s="1"/>
      <c r="C18" s="8"/>
      <c r="D18" s="7"/>
      <c r="E18" s="7"/>
      <c r="F18" s="7"/>
      <c r="G18" s="7"/>
      <c r="H18" s="7"/>
      <c r="I18" s="7"/>
    </row>
    <row r="19" spans="1:12" ht="47.25" x14ac:dyDescent="0.25">
      <c r="A19" s="183" t="s">
        <v>1</v>
      </c>
      <c r="B19" s="183" t="s">
        <v>2</v>
      </c>
      <c r="C19" s="179" t="s">
        <v>12</v>
      </c>
      <c r="D19" s="34" t="s">
        <v>24</v>
      </c>
      <c r="E19" s="181" t="s">
        <v>139</v>
      </c>
      <c r="F19" s="181" t="s">
        <v>140</v>
      </c>
      <c r="G19" s="181" t="s">
        <v>141</v>
      </c>
      <c r="H19" s="181" t="s">
        <v>142</v>
      </c>
      <c r="I19" s="35" t="s">
        <v>5</v>
      </c>
    </row>
    <row r="20" spans="1:12" s="15" customFormat="1" x14ac:dyDescent="0.25">
      <c r="A20" s="184"/>
      <c r="B20" s="184"/>
      <c r="C20" s="180"/>
      <c r="D20" s="5" t="s">
        <v>4</v>
      </c>
      <c r="E20" s="182"/>
      <c r="F20" s="182"/>
      <c r="G20" s="182"/>
      <c r="H20" s="182"/>
      <c r="I20" s="25"/>
    </row>
    <row r="21" spans="1:12" s="15" customFormat="1" x14ac:dyDescent="0.25">
      <c r="A21" s="11" t="s">
        <v>37</v>
      </c>
      <c r="B21" s="11" t="s">
        <v>6</v>
      </c>
      <c r="C21" s="79">
        <f>'A. Eelarve'!C20</f>
        <v>240840</v>
      </c>
      <c r="D21" s="79">
        <f>SUM(E21:H21)</f>
        <v>80887.850000000006</v>
      </c>
      <c r="E21" s="79">
        <f>'C1. Tööjõukulud'!G55</f>
        <v>28297.8</v>
      </c>
      <c r="F21" s="79">
        <f>'C1. Tööjõukulud'!G104</f>
        <v>27358.28</v>
      </c>
      <c r="G21" s="79">
        <f>'C1. Tööjõukulud'!G153</f>
        <v>25231.770000000008</v>
      </c>
      <c r="H21" s="79">
        <f>'C1. Tööjõukulud'!G171</f>
        <v>0</v>
      </c>
      <c r="I21" s="79">
        <f t="shared" ref="I21:I27" si="2">IFERROR(ROUND(D21/C21*100,2),0)</f>
        <v>33.590000000000003</v>
      </c>
      <c r="L21"/>
    </row>
    <row r="22" spans="1:12" x14ac:dyDescent="0.25">
      <c r="A22" s="11" t="s">
        <v>7</v>
      </c>
      <c r="B22" s="103" t="s">
        <v>99</v>
      </c>
      <c r="C22" s="79">
        <v>67800</v>
      </c>
      <c r="D22" s="79">
        <f t="shared" ref="D22:D24" si="3">SUM(E22:H22)</f>
        <v>212.45</v>
      </c>
      <c r="E22" s="79">
        <f>'C2. Sõidu- ja lähetuskulud'!G7</f>
        <v>0</v>
      </c>
      <c r="F22" s="79">
        <f>'C2. Sõidu- ja lähetuskulud'!G11</f>
        <v>212.45</v>
      </c>
      <c r="G22" s="79">
        <f>'C2. Sõidu- ja lähetuskulud'!G29</f>
        <v>0</v>
      </c>
      <c r="H22" s="79">
        <f>'C2. Sõidu- ja lähetuskulud'!G47</f>
        <v>0</v>
      </c>
      <c r="I22" s="79">
        <f t="shared" si="2"/>
        <v>0.31</v>
      </c>
      <c r="L22"/>
    </row>
    <row r="23" spans="1:12" s="22" customFormat="1" x14ac:dyDescent="0.25">
      <c r="A23" s="11" t="s">
        <v>9</v>
      </c>
      <c r="B23" s="12" t="s">
        <v>79</v>
      </c>
      <c r="C23" s="79">
        <f>'A. Eelarve'!C22</f>
        <v>0</v>
      </c>
      <c r="D23" s="79">
        <f t="shared" si="3"/>
        <v>0</v>
      </c>
      <c r="E23" s="79">
        <f>'C3. Seadmed, kinnisvara'!G23</f>
        <v>0</v>
      </c>
      <c r="F23" s="79">
        <f>'C3. Seadmed, kinnisvara'!G41</f>
        <v>0</v>
      </c>
      <c r="G23" s="79">
        <f>'C3. Seadmed, kinnisvara'!G59</f>
        <v>0</v>
      </c>
      <c r="H23" s="79">
        <f>'C3. Seadmed, kinnisvara'!G77</f>
        <v>0</v>
      </c>
      <c r="I23" s="79">
        <f t="shared" si="2"/>
        <v>0</v>
      </c>
    </row>
    <row r="24" spans="1:12" s="22" customFormat="1" x14ac:dyDescent="0.25">
      <c r="A24" s="11" t="s">
        <v>53</v>
      </c>
      <c r="B24" s="12" t="s">
        <v>81</v>
      </c>
      <c r="C24" s="79">
        <f>'A. Eelarve'!C23</f>
        <v>0</v>
      </c>
      <c r="D24" s="79">
        <f t="shared" si="3"/>
        <v>0</v>
      </c>
      <c r="E24" s="79">
        <f>'C4. Muud otsesed kulud'!G23</f>
        <v>0</v>
      </c>
      <c r="F24" s="79">
        <f>'C4. Muud otsesed kulud'!G41</f>
        <v>0</v>
      </c>
      <c r="G24" s="79">
        <f>'C4. Muud otsesed kulud'!G59</f>
        <v>0</v>
      </c>
      <c r="H24" s="79">
        <f>'C4. Muud otsesed kulud'!G77</f>
        <v>0</v>
      </c>
      <c r="I24" s="79">
        <f t="shared" si="2"/>
        <v>0</v>
      </c>
    </row>
    <row r="25" spans="1:12" x14ac:dyDescent="0.25">
      <c r="A25" s="13"/>
      <c r="B25" s="14" t="s">
        <v>43</v>
      </c>
      <c r="C25" s="80">
        <f t="shared" ref="C25:H25" si="4">SUM(C21:C24)</f>
        <v>308640</v>
      </c>
      <c r="D25" s="80">
        <f>SUM(D21:D24)</f>
        <v>81100.3</v>
      </c>
      <c r="E25" s="80">
        <f>SUM(E21:E24)</f>
        <v>28297.8</v>
      </c>
      <c r="F25" s="80">
        <f t="shared" si="4"/>
        <v>27570.73</v>
      </c>
      <c r="G25" s="80">
        <f t="shared" si="4"/>
        <v>25231.770000000008</v>
      </c>
      <c r="H25" s="80">
        <f t="shared" si="4"/>
        <v>0</v>
      </c>
      <c r="I25" s="80">
        <f t="shared" si="2"/>
        <v>26.28</v>
      </c>
    </row>
    <row r="26" spans="1:12" x14ac:dyDescent="0.25">
      <c r="A26" s="13"/>
      <c r="B26" s="14" t="s">
        <v>13</v>
      </c>
      <c r="C26" s="80">
        <f>'A. Eelarve'!C25</f>
        <v>0</v>
      </c>
      <c r="D26" s="80">
        <f>SUM(E26,F26)</f>
        <v>0</v>
      </c>
      <c r="E26" s="81">
        <v>0</v>
      </c>
      <c r="F26" s="81">
        <v>0</v>
      </c>
      <c r="G26" s="81">
        <v>0</v>
      </c>
      <c r="H26" s="81">
        <v>0</v>
      </c>
      <c r="I26" s="80">
        <f t="shared" si="2"/>
        <v>0</v>
      </c>
    </row>
    <row r="27" spans="1:12" x14ac:dyDescent="0.25">
      <c r="A27" s="10"/>
      <c r="B27" s="11" t="s">
        <v>11</v>
      </c>
      <c r="C27" s="79">
        <f>SUM(C25:C26)</f>
        <v>308640</v>
      </c>
      <c r="D27" s="79">
        <f>SUM(D25:D26)</f>
        <v>81100.3</v>
      </c>
      <c r="E27" s="79">
        <f t="shared" ref="E27:F27" si="5">SUM(E25:E26)</f>
        <v>28297.8</v>
      </c>
      <c r="F27" s="79">
        <f t="shared" si="5"/>
        <v>27570.73</v>
      </c>
      <c r="G27" s="79">
        <f t="shared" ref="G27:H27" si="6">SUM(G25:G26)</f>
        <v>25231.770000000008</v>
      </c>
      <c r="H27" s="79">
        <f t="shared" si="6"/>
        <v>0</v>
      </c>
      <c r="I27" s="79">
        <f t="shared" si="2"/>
        <v>26.28</v>
      </c>
    </row>
    <row r="28" spans="1:12" x14ac:dyDescent="0.25">
      <c r="A28" s="22"/>
      <c r="B28" s="22"/>
      <c r="C28" s="22"/>
    </row>
    <row r="29" spans="1:12" x14ac:dyDescent="0.25">
      <c r="A29" s="19" t="s">
        <v>85</v>
      </c>
      <c r="B29" s="17"/>
      <c r="C29" s="16"/>
    </row>
    <row r="30" spans="1:12" ht="47.25" x14ac:dyDescent="0.25">
      <c r="A30" s="20"/>
      <c r="B30" s="68" t="s">
        <v>69</v>
      </c>
      <c r="C30" s="67" t="s">
        <v>68</v>
      </c>
      <c r="D30" s="26" t="s">
        <v>139</v>
      </c>
      <c r="E30" s="6" t="s">
        <v>140</v>
      </c>
      <c r="F30" s="6" t="s">
        <v>141</v>
      </c>
      <c r="G30" s="6" t="s">
        <v>142</v>
      </c>
    </row>
    <row r="31" spans="1:12" x14ac:dyDescent="0.25">
      <c r="A31" s="18" t="s">
        <v>26</v>
      </c>
      <c r="B31" s="82">
        <f>'A. Eelarve'!B30</f>
        <v>250440</v>
      </c>
      <c r="C31" s="83">
        <f>D31+E31+F31</f>
        <v>81100.3</v>
      </c>
      <c r="D31" s="75">
        <v>28297.8</v>
      </c>
      <c r="E31" s="75">
        <f>F27</f>
        <v>27570.73</v>
      </c>
      <c r="F31" s="75">
        <f>G27</f>
        <v>25231.770000000008</v>
      </c>
      <c r="G31" s="75">
        <f>H27</f>
        <v>0</v>
      </c>
    </row>
    <row r="32" spans="1:12" x14ac:dyDescent="0.25">
      <c r="A32" s="18" t="s">
        <v>27</v>
      </c>
      <c r="B32" s="82">
        <f>'A. Eelarve'!B31</f>
        <v>0</v>
      </c>
      <c r="C32" s="83">
        <f>D32+E32</f>
        <v>0</v>
      </c>
      <c r="D32" s="75">
        <v>0</v>
      </c>
      <c r="E32" s="75">
        <v>0</v>
      </c>
      <c r="F32" s="75">
        <v>0</v>
      </c>
      <c r="G32" s="75">
        <v>0</v>
      </c>
    </row>
    <row r="33" spans="1:8" x14ac:dyDescent="0.25">
      <c r="A33" s="18" t="s">
        <v>28</v>
      </c>
      <c r="B33" s="82">
        <f>'A. Eelarve'!B32</f>
        <v>0</v>
      </c>
      <c r="C33" s="83">
        <f>D33+E33</f>
        <v>0</v>
      </c>
      <c r="D33" s="75">
        <v>0</v>
      </c>
      <c r="E33" s="75">
        <v>0</v>
      </c>
      <c r="F33" s="75">
        <v>0</v>
      </c>
      <c r="G33" s="75">
        <v>0</v>
      </c>
    </row>
    <row r="34" spans="1:8" x14ac:dyDescent="0.25">
      <c r="A34" s="11" t="s">
        <v>19</v>
      </c>
      <c r="B34" s="84">
        <f t="shared" ref="B34:G34" si="7">SUM(B31:B33)</f>
        <v>250440</v>
      </c>
      <c r="C34" s="79">
        <f>SUM(C31:C33)</f>
        <v>81100.3</v>
      </c>
      <c r="D34" s="79">
        <f t="shared" si="7"/>
        <v>28297.8</v>
      </c>
      <c r="E34" s="79">
        <f t="shared" si="7"/>
        <v>27570.73</v>
      </c>
      <c r="F34" s="79">
        <f t="shared" si="7"/>
        <v>25231.770000000008</v>
      </c>
      <c r="G34" s="79">
        <f t="shared" si="7"/>
        <v>0</v>
      </c>
    </row>
    <row r="36" spans="1:8" s="22" customFormat="1" x14ac:dyDescent="0.25">
      <c r="A36" s="19" t="s">
        <v>100</v>
      </c>
      <c r="B36" s="21"/>
      <c r="C36" s="16"/>
    </row>
    <row r="37" spans="1:8" s="22" customFormat="1" ht="47.25" x14ac:dyDescent="0.25">
      <c r="A37" s="20"/>
      <c r="B37" s="68" t="s">
        <v>69</v>
      </c>
      <c r="C37" s="67" t="s">
        <v>68</v>
      </c>
      <c r="D37" s="26" t="s">
        <v>139</v>
      </c>
      <c r="E37" s="6" t="s">
        <v>140</v>
      </c>
      <c r="F37" s="6" t="s">
        <v>141</v>
      </c>
      <c r="G37" s="6" t="s">
        <v>142</v>
      </c>
    </row>
    <row r="38" spans="1:8" s="22" customFormat="1" x14ac:dyDescent="0.25">
      <c r="A38" s="24" t="s">
        <v>145</v>
      </c>
      <c r="B38" s="82">
        <f>'A. Eelarve'!B37</f>
        <v>250440</v>
      </c>
      <c r="C38" s="83">
        <f>D38+E38+F38</f>
        <v>81100.3</v>
      </c>
      <c r="D38" s="75">
        <v>28297.8</v>
      </c>
      <c r="E38" s="75">
        <f>F27</f>
        <v>27570.73</v>
      </c>
      <c r="F38" s="75">
        <f>G27</f>
        <v>25231.770000000008</v>
      </c>
      <c r="G38" s="75">
        <f>H27</f>
        <v>0</v>
      </c>
    </row>
    <row r="39" spans="1:8" x14ac:dyDescent="0.25">
      <c r="A39" s="11" t="s">
        <v>19</v>
      </c>
      <c r="B39" s="84">
        <f t="shared" ref="B39:G39" si="8">SUM(B38:B38)</f>
        <v>250440</v>
      </c>
      <c r="C39" s="79">
        <f t="shared" si="8"/>
        <v>81100.3</v>
      </c>
      <c r="D39" s="79">
        <f t="shared" si="8"/>
        <v>28297.8</v>
      </c>
      <c r="E39" s="79">
        <f t="shared" si="8"/>
        <v>27570.73</v>
      </c>
      <c r="F39" s="79">
        <f t="shared" si="8"/>
        <v>25231.770000000008</v>
      </c>
      <c r="G39" s="79">
        <f t="shared" si="8"/>
        <v>0</v>
      </c>
    </row>
    <row r="40" spans="1:8" s="22" customFormat="1" x14ac:dyDescent="0.25">
      <c r="A40" s="91"/>
      <c r="B40" s="92"/>
      <c r="C40" s="93"/>
      <c r="D40"/>
      <c r="E40"/>
      <c r="G40" s="16"/>
    </row>
    <row r="41" spans="1:8" x14ac:dyDescent="0.25">
      <c r="A41" s="21" t="s">
        <v>101</v>
      </c>
    </row>
    <row r="42" spans="1:8" x14ac:dyDescent="0.25">
      <c r="A42" s="176" t="s">
        <v>75</v>
      </c>
      <c r="B42" s="177"/>
      <c r="C42" s="69" t="s">
        <v>74</v>
      </c>
      <c r="D42" s="69" t="s">
        <v>47</v>
      </c>
      <c r="E42"/>
      <c r="F42"/>
      <c r="G42" s="16"/>
      <c r="H42" s="16"/>
    </row>
    <row r="43" spans="1:8" ht="47.25" x14ac:dyDescent="0.25">
      <c r="A43" s="23">
        <v>1</v>
      </c>
      <c r="B43" s="2" t="s">
        <v>20</v>
      </c>
      <c r="C43" s="70" t="s">
        <v>72</v>
      </c>
      <c r="D43" s="37"/>
      <c r="E43"/>
      <c r="F43"/>
      <c r="G43" s="16"/>
      <c r="H43" s="16"/>
    </row>
    <row r="44" spans="1:8" x14ac:dyDescent="0.25">
      <c r="A44" s="23">
        <v>2</v>
      </c>
      <c r="B44" s="24" t="s">
        <v>21</v>
      </c>
      <c r="C44" s="70" t="s">
        <v>72</v>
      </c>
      <c r="D44" s="37"/>
      <c r="E44"/>
      <c r="F44"/>
      <c r="G44" s="16"/>
      <c r="H44" s="16"/>
    </row>
    <row r="45" spans="1:8" ht="47.25" x14ac:dyDescent="0.25">
      <c r="A45" s="23">
        <v>3</v>
      </c>
      <c r="B45" s="2" t="s">
        <v>22</v>
      </c>
      <c r="C45" s="70" t="s">
        <v>73</v>
      </c>
      <c r="D45" s="37"/>
      <c r="E45"/>
      <c r="F45"/>
      <c r="G45" s="16"/>
      <c r="H45" s="16"/>
    </row>
    <row r="46" spans="1:8" ht="47.25" x14ac:dyDescent="0.25">
      <c r="A46" s="23">
        <v>4</v>
      </c>
      <c r="B46" s="2" t="s">
        <v>23</v>
      </c>
      <c r="C46" s="70" t="s">
        <v>72</v>
      </c>
      <c r="D46" s="37"/>
      <c r="E46"/>
      <c r="F46"/>
      <c r="G46" s="16"/>
      <c r="H46" s="16"/>
    </row>
  </sheetData>
  <sheetProtection selectLockedCells="1"/>
  <dataConsolidate/>
  <mergeCells count="10">
    <mergeCell ref="G19:G20"/>
    <mergeCell ref="H19:H20"/>
    <mergeCell ref="F19:F20"/>
    <mergeCell ref="A19:A20"/>
    <mergeCell ref="B19:B20"/>
    <mergeCell ref="A42:B42"/>
    <mergeCell ref="A8:B8"/>
    <mergeCell ref="A15:B15"/>
    <mergeCell ref="C19:C20"/>
    <mergeCell ref="E19:E20"/>
  </mergeCells>
  <conditionalFormatting sqref="D21:D24">
    <cfRule type="colorScale" priority="80">
      <colorScale>
        <cfvo type="num" val="0"/>
        <cfvo type="num" val="&quot;C11*1,1&quot;"/>
        <color rgb="FFFF7128"/>
        <color theme="5"/>
      </colorScale>
    </cfRule>
    <cfRule type="cellIs" dxfId="30" priority="82" stopIfTrue="1" operator="greaterThan">
      <formula>"C11*110%"</formula>
    </cfRule>
    <cfRule type="cellIs" dxfId="29" priority="83" stopIfTrue="1" operator="greaterThan">
      <formula>C21*1.1</formula>
    </cfRule>
    <cfRule type="cellIs" dxfId="28" priority="84" stopIfTrue="1" operator="greaterThan">
      <formula>C21*1.1</formula>
    </cfRule>
    <cfRule type="cellIs" dxfId="27" priority="85" stopIfTrue="1" operator="greaterThan">
      <formula>"F11*1,1"</formula>
    </cfRule>
  </conditionalFormatting>
  <conditionalFormatting sqref="I15">
    <cfRule type="cellIs" dxfId="26" priority="48" operator="equal">
      <formula>0</formula>
    </cfRule>
    <cfRule type="cellIs" dxfId="25" priority="66" operator="lessThan">
      <formula>100</formula>
    </cfRule>
    <cfRule type="cellIs" dxfId="24" priority="67" operator="greaterThan">
      <formula>100</formula>
    </cfRule>
  </conditionalFormatting>
  <conditionalFormatting sqref="E34">
    <cfRule type="cellIs" dxfId="23" priority="61" operator="equal">
      <formula>0</formula>
    </cfRule>
    <cfRule type="cellIs" dxfId="22" priority="62" operator="notEqual">
      <formula>$F$27</formula>
    </cfRule>
  </conditionalFormatting>
  <conditionalFormatting sqref="D34">
    <cfRule type="cellIs" dxfId="21" priority="59" operator="equal">
      <formula>0</formula>
    </cfRule>
    <cfRule type="cellIs" dxfId="20" priority="60" operator="notEqual">
      <formula>$E$27</formula>
    </cfRule>
  </conditionalFormatting>
  <conditionalFormatting sqref="I21 I23:I24">
    <cfRule type="cellIs" dxfId="19" priority="58" operator="greaterThan">
      <formula>110</formula>
    </cfRule>
  </conditionalFormatting>
  <conditionalFormatting sqref="I27">
    <cfRule type="cellIs" dxfId="18" priority="52" operator="greaterThan">
      <formula>100</formula>
    </cfRule>
  </conditionalFormatting>
  <conditionalFormatting sqref="I26">
    <cfRule type="cellIs" dxfId="17" priority="49" operator="greaterThan">
      <formula>100</formula>
    </cfRule>
  </conditionalFormatting>
  <conditionalFormatting sqref="I22">
    <cfRule type="cellIs" dxfId="16" priority="47" operator="greaterThan">
      <formula>110</formula>
    </cfRule>
  </conditionalFormatting>
  <conditionalFormatting sqref="D26">
    <cfRule type="colorScale" priority="20">
      <colorScale>
        <cfvo type="num" val="0"/>
        <cfvo type="num" val="&quot;C11*1,1&quot;"/>
        <color rgb="FFFF7128"/>
        <color theme="5"/>
      </colorScale>
    </cfRule>
    <cfRule type="cellIs" dxfId="15" priority="21" stopIfTrue="1" operator="greaterThan">
      <formula>"C11*110%"</formula>
    </cfRule>
    <cfRule type="cellIs" dxfId="14" priority="22" stopIfTrue="1" operator="greaterThan">
      <formula>C26*1.1</formula>
    </cfRule>
    <cfRule type="cellIs" dxfId="13" priority="23" stopIfTrue="1" operator="greaterThan">
      <formula>C26*1.1</formula>
    </cfRule>
    <cfRule type="cellIs" dxfId="12" priority="24" stopIfTrue="1" operator="greaterThan">
      <formula>"F11*1,1"</formula>
    </cfRule>
  </conditionalFormatting>
  <conditionalFormatting sqref="D27">
    <cfRule type="colorScale" priority="15">
      <colorScale>
        <cfvo type="num" val="0"/>
        <cfvo type="num" val="&quot;C11*1,1&quot;"/>
        <color rgb="FFFF7128"/>
        <color theme="5"/>
      </colorScale>
    </cfRule>
    <cfRule type="cellIs" dxfId="11" priority="16" stopIfTrue="1" operator="greaterThan">
      <formula>"C11*110%"</formula>
    </cfRule>
    <cfRule type="cellIs" dxfId="10" priority="17" stopIfTrue="1" operator="greaterThan">
      <formula>C27*1.1</formula>
    </cfRule>
    <cfRule type="cellIs" dxfId="9" priority="18" stopIfTrue="1" operator="greaterThan">
      <formula>C27*1.1</formula>
    </cfRule>
    <cfRule type="cellIs" dxfId="8" priority="19" stopIfTrue="1" operator="greaterThan">
      <formula>"F11*1,1"</formula>
    </cfRule>
  </conditionalFormatting>
  <conditionalFormatting sqref="E39">
    <cfRule type="cellIs" dxfId="7" priority="13" operator="equal">
      <formula>0</formula>
    </cfRule>
    <cfRule type="cellIs" dxfId="6" priority="14" operator="notEqual">
      <formula>$F$27</formula>
    </cfRule>
  </conditionalFormatting>
  <conditionalFormatting sqref="D39">
    <cfRule type="cellIs" dxfId="5" priority="11" operator="equal">
      <formula>0</formula>
    </cfRule>
    <cfRule type="cellIs" dxfId="4" priority="12" operator="notEqual">
      <formula>$E$27</formula>
    </cfRule>
  </conditionalFormatting>
  <conditionalFormatting sqref="G34">
    <cfRule type="cellIs" dxfId="3" priority="9" operator="equal">
      <formula>0</formula>
    </cfRule>
    <cfRule type="cellIs" dxfId="2" priority="10" operator="notEqual">
      <formula>$F$27</formula>
    </cfRule>
  </conditionalFormatting>
  <conditionalFormatting sqref="G39">
    <cfRule type="cellIs" dxfId="1" priority="7" operator="equal">
      <formula>0</formula>
    </cfRule>
    <cfRule type="cellIs" dxfId="0" priority="8" operator="notEqual">
      <formula>$F$27</formula>
    </cfRule>
  </conditionalFormatting>
  <dataValidations xWindow="399" yWindow="519" count="12">
    <dataValidation type="decimal" operator="lessThanOrEqual" showInputMessage="1" showErrorMessage="1" error="Kaudsed kulud tohivad otsestest kuludest moodustada kuni 7%." promptTitle="Tähelepanu!" prompt="Kaudsed kulud moodustavad otsestest kuludest kuni 7%." sqref="D26">
      <formula1>#REF!*0.07</formula1>
    </dataValidation>
    <dataValidation type="decimal" errorStyle="warning" operator="lessThanOrEqual" allowBlank="1" showInputMessage="1" showErrorMessage="1" errorTitle="Tähelepanu!" error="Kaudsed kulud tohivad otsestest kuludest moodustada kuni 7%." promptTitle="Tähelepanu!" prompt="Kaudsed kulud moodustavad otsestest kuludest kuni 7%." sqref="E26:H26">
      <formula1>E25*0.07</formula1>
    </dataValidation>
    <dataValidation errorStyle="warning" operator="equal" allowBlank="1" showInputMessage="1" showErrorMessage="1" promptTitle="Tähelepanu!" prompt="Tööjõukulud peavad võrduma töölehel &quot;Tööjõukulud&quot; saadud summaga." sqref="D21:D24"/>
    <dataValidation type="decimal" operator="equal" allowBlank="1" showInputMessage="1" showErrorMessage="1" sqref="C15">
      <formula1>C67</formula1>
    </dataValidation>
    <dataValidation type="decimal" operator="equal" allowBlank="1" showInputMessage="1" showErrorMessage="1" errorTitle="Tähelepanu!" error="Tervik peab olema 100%" promptTitle="Tähelepanu!" prompt="Osakaalude summa peab olema 100%" sqref="I15">
      <formula1>100</formula1>
    </dataValidation>
    <dataValidation type="decimal" allowBlank="1" showInputMessage="1" showErrorMessage="1" errorTitle="Tähelepanu!" error="AMIF toetuse osakaal ei saa olla suurem kui 75%" promptTitle="Tähelepanu!" prompt="AMIF toetuse osakaal ei saa olla suurem kui 75%" sqref="I10:I14">
      <formula1>0</formula1>
      <formula2>75</formula2>
    </dataValidation>
    <dataValidation operator="equal" allowBlank="1" showErrorMessage="1" promptTitle="Tähelepanu!" prompt="AMIF tulu peab võrduma AMIF kuluga." sqref="B9"/>
    <dataValidation type="decimal" errorStyle="warning" operator="equal" allowBlank="1" showInputMessage="1" showErrorMessage="1" errorTitle="Tähelepanu!" error="Aruandlusperioodi meetmete kogukulu peab olema võrdne projekti aruandlusperioodi kogukuludega." promptTitle="Tähelepanu!" prompt="Aruandlusperioodi meetmete kogukulu peab olema võrdne projekti aruandlusperioodi kogukuludega." sqref="D34">
      <formula1>E27</formula1>
    </dataValidation>
    <dataValidation allowBlank="1" showInputMessage="1" showErrorMessage="1" promptTitle="Tähelepanu!" prompt="Aruandlusperioodi meetmete kogukulu peab olema võrdne projekti aruandlusperioodi kogukuludega." sqref="E39:G39 E34:G34"/>
    <dataValidation allowBlank="1" showInputMessage="1" showErrorMessage="1" promptTitle="Tähelepanu!" prompt="Kulud meetmete lõikes kokku peab olema võrdne projekti kulud kokku." sqref="C34 C39:C40"/>
    <dataValidation type="list" allowBlank="1" showInputMessage="1" showErrorMessage="1" errorTitle="Tähelepanu!" error="Vali sobiv vastus" promptTitle="Tähelepanu!" prompt="Vali sobiv vastus" sqref="C43:C46">
      <formula1>Kinnituskiri</formula1>
    </dataValidation>
    <dataValidation type="decimal" errorStyle="warning" operator="equal" allowBlank="1" showInputMessage="1" showErrorMessage="1" errorTitle="Tähelepanu!" error="Aruandlusperioodi meetmete kogukulu peab olema võrdne projekti aruandlusperioodi kogukuludega." promptTitle="Tähelepanu!" prompt="Aruandlusperioodi meetmete kogukulu peab olema võrdne projekti aruandlusperioodi kogukuludega." sqref="D39">
      <formula1>E33</formula1>
    </dataValidation>
  </dataValidations>
  <pageMargins left="0.7" right="0.7" top="0.75" bottom="0.75" header="0.3" footer="0.3"/>
  <pageSetup paperSize="9" orientation="portrait" r:id="rId1"/>
  <customProperties>
    <customPr name="EpmWorksheetKeyString_GUID" r:id="rId2"/>
  </customPropertie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G172"/>
  <sheetViews>
    <sheetView topLeftCell="A148" workbookViewId="0">
      <selection activeCell="O95" sqref="O95"/>
    </sheetView>
  </sheetViews>
  <sheetFormatPr defaultColWidth="9.140625" defaultRowHeight="15.75" outlineLevelRow="1" x14ac:dyDescent="0.25"/>
  <cols>
    <col min="1" max="1" width="9.5703125" style="22" bestFit="1" customWidth="1"/>
    <col min="2" max="2" width="22.5703125" style="22" customWidth="1"/>
    <col min="3" max="3" width="17.42578125" style="22" customWidth="1"/>
    <col min="4" max="4" width="13.42578125" style="16" customWidth="1"/>
    <col min="5" max="5" width="13.7109375" style="16" customWidth="1"/>
    <col min="6" max="6" width="28.7109375" style="22" customWidth="1"/>
    <col min="7" max="7" width="14.7109375" style="22" customWidth="1"/>
    <col min="8" max="16384" width="9.140625" style="22"/>
  </cols>
  <sheetData>
    <row r="1" spans="1:7" x14ac:dyDescent="0.25">
      <c r="A1" s="3" t="s">
        <v>70</v>
      </c>
      <c r="B1" s="3"/>
    </row>
    <row r="2" spans="1:7" x14ac:dyDescent="0.25">
      <c r="A2" s="3"/>
      <c r="B2" s="3"/>
    </row>
    <row r="3" spans="1:7" x14ac:dyDescent="0.25">
      <c r="A3" s="100"/>
    </row>
    <row r="4" spans="1:7" x14ac:dyDescent="0.25">
      <c r="A4" s="20"/>
      <c r="B4" s="187" t="s">
        <v>10</v>
      </c>
      <c r="C4" s="187"/>
      <c r="D4" s="187"/>
      <c r="E4" s="187"/>
      <c r="F4" s="187"/>
      <c r="G4" s="188" t="s">
        <v>15</v>
      </c>
    </row>
    <row r="5" spans="1:7" x14ac:dyDescent="0.25">
      <c r="A5" s="183" t="s">
        <v>1</v>
      </c>
      <c r="B5" s="189" t="s">
        <v>76</v>
      </c>
      <c r="C5" s="190"/>
      <c r="D5" s="190"/>
      <c r="E5" s="190"/>
      <c r="F5" s="191"/>
      <c r="G5" s="188"/>
    </row>
    <row r="6" spans="1:7" ht="37.5" customHeight="1" x14ac:dyDescent="0.25">
      <c r="A6" s="184"/>
      <c r="B6" s="6" t="s">
        <v>48</v>
      </c>
      <c r="C6" s="6" t="s">
        <v>49</v>
      </c>
      <c r="D6" s="6" t="s">
        <v>50</v>
      </c>
      <c r="E6" s="6" t="s">
        <v>51</v>
      </c>
      <c r="F6" s="6" t="s">
        <v>52</v>
      </c>
      <c r="G6" s="188"/>
    </row>
    <row r="7" spans="1:7" s="128" customFormat="1" ht="25.5" hidden="1" customHeight="1" outlineLevel="1" x14ac:dyDescent="0.25">
      <c r="A7" s="123" t="s">
        <v>37</v>
      </c>
      <c r="B7" s="126" t="s">
        <v>161</v>
      </c>
      <c r="C7" s="123" t="s">
        <v>162</v>
      </c>
      <c r="D7" s="127" t="s">
        <v>165</v>
      </c>
      <c r="E7" s="124">
        <v>43496</v>
      </c>
      <c r="F7" s="123" t="s">
        <v>163</v>
      </c>
      <c r="G7" s="125">
        <v>1388.16</v>
      </c>
    </row>
    <row r="8" spans="1:7" s="128" customFormat="1" ht="45" hidden="1" outlineLevel="1" x14ac:dyDescent="0.25">
      <c r="A8" s="123" t="s">
        <v>7</v>
      </c>
      <c r="B8" s="126" t="s">
        <v>161</v>
      </c>
      <c r="C8" s="123" t="s">
        <v>162</v>
      </c>
      <c r="D8" s="127" t="s">
        <v>165</v>
      </c>
      <c r="E8" s="124">
        <v>43496</v>
      </c>
      <c r="F8" s="126" t="s">
        <v>164</v>
      </c>
      <c r="G8" s="125">
        <v>411.84</v>
      </c>
    </row>
    <row r="9" spans="1:7" s="128" customFormat="1" ht="30" hidden="1" outlineLevel="1" x14ac:dyDescent="0.25">
      <c r="A9" s="123" t="s">
        <v>9</v>
      </c>
      <c r="B9" s="126" t="s">
        <v>161</v>
      </c>
      <c r="C9" s="123" t="s">
        <v>162</v>
      </c>
      <c r="D9" s="127" t="s">
        <v>165</v>
      </c>
      <c r="E9" s="124">
        <v>43496</v>
      </c>
      <c r="F9" s="123" t="s">
        <v>166</v>
      </c>
      <c r="G9" s="125">
        <v>594</v>
      </c>
    </row>
    <row r="10" spans="1:7" s="128" customFormat="1" ht="30" hidden="1" outlineLevel="1" x14ac:dyDescent="0.25">
      <c r="A10" s="123" t="s">
        <v>53</v>
      </c>
      <c r="B10" s="126" t="s">
        <v>161</v>
      </c>
      <c r="C10" s="123" t="s">
        <v>162</v>
      </c>
      <c r="D10" s="127" t="s">
        <v>165</v>
      </c>
      <c r="E10" s="124">
        <v>43496</v>
      </c>
      <c r="F10" s="123" t="s">
        <v>167</v>
      </c>
      <c r="G10" s="125">
        <v>14.4</v>
      </c>
    </row>
    <row r="11" spans="1:7" s="128" customFormat="1" ht="30" hidden="1" outlineLevel="1" x14ac:dyDescent="0.25">
      <c r="A11" s="123" t="s">
        <v>168</v>
      </c>
      <c r="B11" s="126" t="s">
        <v>161</v>
      </c>
      <c r="C11" s="123" t="s">
        <v>162</v>
      </c>
      <c r="D11" s="127" t="s">
        <v>165</v>
      </c>
      <c r="E11" s="124">
        <v>43496</v>
      </c>
      <c r="F11" s="123" t="s">
        <v>172</v>
      </c>
      <c r="G11" s="125">
        <v>1421.49</v>
      </c>
    </row>
    <row r="12" spans="1:7" s="128" customFormat="1" ht="45" hidden="1" outlineLevel="1" x14ac:dyDescent="0.25">
      <c r="A12" s="123" t="s">
        <v>169</v>
      </c>
      <c r="B12" s="126" t="s">
        <v>161</v>
      </c>
      <c r="C12" s="123" t="s">
        <v>162</v>
      </c>
      <c r="D12" s="127" t="s">
        <v>165</v>
      </c>
      <c r="E12" s="124">
        <v>43496</v>
      </c>
      <c r="F12" s="126" t="s">
        <v>164</v>
      </c>
      <c r="G12" s="125">
        <v>378.51</v>
      </c>
    </row>
    <row r="13" spans="1:7" s="128" customFormat="1" ht="30" hidden="1" outlineLevel="1" x14ac:dyDescent="0.25">
      <c r="A13" s="123" t="s">
        <v>170</v>
      </c>
      <c r="B13" s="126" t="s">
        <v>161</v>
      </c>
      <c r="C13" s="123" t="s">
        <v>162</v>
      </c>
      <c r="D13" s="127" t="s">
        <v>165</v>
      </c>
      <c r="E13" s="124">
        <v>43496</v>
      </c>
      <c r="F13" s="123" t="s">
        <v>166</v>
      </c>
      <c r="G13" s="125">
        <v>594</v>
      </c>
    </row>
    <row r="14" spans="1:7" s="128" customFormat="1" ht="30" hidden="1" outlineLevel="1" x14ac:dyDescent="0.25">
      <c r="A14" s="123" t="s">
        <v>171</v>
      </c>
      <c r="B14" s="126" t="s">
        <v>161</v>
      </c>
      <c r="C14" s="123" t="s">
        <v>162</v>
      </c>
      <c r="D14" s="127" t="s">
        <v>165</v>
      </c>
      <c r="E14" s="124">
        <v>43496</v>
      </c>
      <c r="F14" s="123" t="s">
        <v>167</v>
      </c>
      <c r="G14" s="125">
        <v>14.4</v>
      </c>
    </row>
    <row r="15" spans="1:7" s="128" customFormat="1" ht="30" hidden="1" outlineLevel="1" x14ac:dyDescent="0.25">
      <c r="A15" s="123" t="s">
        <v>178</v>
      </c>
      <c r="B15" s="126" t="s">
        <v>161</v>
      </c>
      <c r="C15" s="123" t="s">
        <v>162</v>
      </c>
      <c r="D15" s="127" t="s">
        <v>173</v>
      </c>
      <c r="E15" s="124">
        <v>43524</v>
      </c>
      <c r="F15" s="123" t="s">
        <v>163</v>
      </c>
      <c r="G15" s="125">
        <v>1388.16</v>
      </c>
    </row>
    <row r="16" spans="1:7" s="128" customFormat="1" ht="45" hidden="1" outlineLevel="1" x14ac:dyDescent="0.25">
      <c r="A16" s="123" t="s">
        <v>179</v>
      </c>
      <c r="B16" s="126" t="s">
        <v>161</v>
      </c>
      <c r="C16" s="123" t="s">
        <v>162</v>
      </c>
      <c r="D16" s="127" t="s">
        <v>173</v>
      </c>
      <c r="E16" s="124">
        <v>43524</v>
      </c>
      <c r="F16" s="126" t="s">
        <v>164</v>
      </c>
      <c r="G16" s="125">
        <v>411.84</v>
      </c>
    </row>
    <row r="17" spans="1:7" s="128" customFormat="1" ht="30" hidden="1" outlineLevel="1" x14ac:dyDescent="0.25">
      <c r="A17" s="123" t="s">
        <v>180</v>
      </c>
      <c r="B17" s="126" t="s">
        <v>161</v>
      </c>
      <c r="C17" s="123" t="s">
        <v>162</v>
      </c>
      <c r="D17" s="127" t="s">
        <v>173</v>
      </c>
      <c r="E17" s="124">
        <v>43524</v>
      </c>
      <c r="F17" s="123" t="s">
        <v>166</v>
      </c>
      <c r="G17" s="125">
        <v>594</v>
      </c>
    </row>
    <row r="18" spans="1:7" s="128" customFormat="1" ht="30" hidden="1" outlineLevel="1" x14ac:dyDescent="0.25">
      <c r="A18" s="123" t="s">
        <v>181</v>
      </c>
      <c r="B18" s="126" t="s">
        <v>161</v>
      </c>
      <c r="C18" s="123" t="s">
        <v>162</v>
      </c>
      <c r="D18" s="127" t="s">
        <v>173</v>
      </c>
      <c r="E18" s="124">
        <v>43524</v>
      </c>
      <c r="F18" s="123" t="s">
        <v>167</v>
      </c>
      <c r="G18" s="125">
        <v>14.4</v>
      </c>
    </row>
    <row r="19" spans="1:7" s="128" customFormat="1" ht="30" hidden="1" outlineLevel="1" x14ac:dyDescent="0.25">
      <c r="A19" s="123" t="s">
        <v>182</v>
      </c>
      <c r="B19" s="126" t="s">
        <v>161</v>
      </c>
      <c r="C19" s="123" t="s">
        <v>162</v>
      </c>
      <c r="D19" s="127" t="s">
        <v>173</v>
      </c>
      <c r="E19" s="124">
        <v>43524</v>
      </c>
      <c r="F19" s="123" t="s">
        <v>172</v>
      </c>
      <c r="G19" s="125">
        <v>1421.49</v>
      </c>
    </row>
    <row r="20" spans="1:7" s="128" customFormat="1" ht="45" hidden="1" outlineLevel="1" x14ac:dyDescent="0.25">
      <c r="A20" s="123" t="s">
        <v>183</v>
      </c>
      <c r="B20" s="126" t="s">
        <v>161</v>
      </c>
      <c r="C20" s="123" t="s">
        <v>162</v>
      </c>
      <c r="D20" s="127" t="s">
        <v>173</v>
      </c>
      <c r="E20" s="124">
        <v>43524</v>
      </c>
      <c r="F20" s="126" t="s">
        <v>164</v>
      </c>
      <c r="G20" s="125">
        <v>378.51</v>
      </c>
    </row>
    <row r="21" spans="1:7" s="128" customFormat="1" ht="30" hidden="1" outlineLevel="1" x14ac:dyDescent="0.25">
      <c r="A21" s="123" t="s">
        <v>184</v>
      </c>
      <c r="B21" s="126" t="s">
        <v>161</v>
      </c>
      <c r="C21" s="123" t="s">
        <v>162</v>
      </c>
      <c r="D21" s="127" t="s">
        <v>173</v>
      </c>
      <c r="E21" s="124">
        <v>43524</v>
      </c>
      <c r="F21" s="123" t="s">
        <v>166</v>
      </c>
      <c r="G21" s="125">
        <v>594</v>
      </c>
    </row>
    <row r="22" spans="1:7" s="128" customFormat="1" ht="30" hidden="1" outlineLevel="1" x14ac:dyDescent="0.25">
      <c r="A22" s="123" t="s">
        <v>185</v>
      </c>
      <c r="B22" s="126" t="s">
        <v>161</v>
      </c>
      <c r="C22" s="123" t="s">
        <v>162</v>
      </c>
      <c r="D22" s="127" t="s">
        <v>173</v>
      </c>
      <c r="E22" s="124">
        <v>43524</v>
      </c>
      <c r="F22" s="123" t="s">
        <v>167</v>
      </c>
      <c r="G22" s="125">
        <v>14.4</v>
      </c>
    </row>
    <row r="23" spans="1:7" s="128" customFormat="1" ht="30" hidden="1" outlineLevel="1" x14ac:dyDescent="0.25">
      <c r="A23" s="123" t="s">
        <v>186</v>
      </c>
      <c r="B23" s="126" t="s">
        <v>161</v>
      </c>
      <c r="C23" s="123" t="s">
        <v>162</v>
      </c>
      <c r="D23" s="127" t="s">
        <v>174</v>
      </c>
      <c r="E23" s="124">
        <v>43555</v>
      </c>
      <c r="F23" s="123" t="s">
        <v>163</v>
      </c>
      <c r="G23" s="125">
        <v>1388.14</v>
      </c>
    </row>
    <row r="24" spans="1:7" s="128" customFormat="1" ht="45" hidden="1" outlineLevel="1" x14ac:dyDescent="0.25">
      <c r="A24" s="123" t="s">
        <v>187</v>
      </c>
      <c r="B24" s="126" t="s">
        <v>161</v>
      </c>
      <c r="C24" s="123" t="s">
        <v>162</v>
      </c>
      <c r="D24" s="127" t="s">
        <v>174</v>
      </c>
      <c r="E24" s="124">
        <v>43555</v>
      </c>
      <c r="F24" s="126" t="s">
        <v>164</v>
      </c>
      <c r="G24" s="125">
        <v>411.84</v>
      </c>
    </row>
    <row r="25" spans="1:7" s="128" customFormat="1" ht="30" hidden="1" outlineLevel="1" x14ac:dyDescent="0.25">
      <c r="A25" s="123" t="s">
        <v>188</v>
      </c>
      <c r="B25" s="126" t="s">
        <v>161</v>
      </c>
      <c r="C25" s="123" t="s">
        <v>162</v>
      </c>
      <c r="D25" s="127" t="s">
        <v>174</v>
      </c>
      <c r="E25" s="124">
        <v>43555</v>
      </c>
      <c r="F25" s="123" t="s">
        <v>166</v>
      </c>
      <c r="G25" s="125">
        <v>593.99</v>
      </c>
    </row>
    <row r="26" spans="1:7" s="128" customFormat="1" ht="30" hidden="1" outlineLevel="1" x14ac:dyDescent="0.25">
      <c r="A26" s="123" t="s">
        <v>189</v>
      </c>
      <c r="B26" s="126" t="s">
        <v>161</v>
      </c>
      <c r="C26" s="123" t="s">
        <v>162</v>
      </c>
      <c r="D26" s="127" t="s">
        <v>174</v>
      </c>
      <c r="E26" s="124">
        <v>43555</v>
      </c>
      <c r="F26" s="123" t="s">
        <v>167</v>
      </c>
      <c r="G26" s="125">
        <v>14.4</v>
      </c>
    </row>
    <row r="27" spans="1:7" s="128" customFormat="1" ht="30" hidden="1" outlineLevel="1" x14ac:dyDescent="0.25">
      <c r="A27" s="123" t="s">
        <v>190</v>
      </c>
      <c r="B27" s="126" t="s">
        <v>161</v>
      </c>
      <c r="C27" s="123" t="s">
        <v>162</v>
      </c>
      <c r="D27" s="127" t="s">
        <v>174</v>
      </c>
      <c r="E27" s="124">
        <v>43555</v>
      </c>
      <c r="F27" s="123" t="s">
        <v>172</v>
      </c>
      <c r="G27" s="125">
        <v>1421.49</v>
      </c>
    </row>
    <row r="28" spans="1:7" s="128" customFormat="1" ht="45" hidden="1" outlineLevel="1" x14ac:dyDescent="0.25">
      <c r="A28" s="123" t="s">
        <v>191</v>
      </c>
      <c r="B28" s="126" t="s">
        <v>161</v>
      </c>
      <c r="C28" s="123" t="s">
        <v>162</v>
      </c>
      <c r="D28" s="127" t="s">
        <v>174</v>
      </c>
      <c r="E28" s="124">
        <v>43555</v>
      </c>
      <c r="F28" s="126" t="s">
        <v>164</v>
      </c>
      <c r="G28" s="125">
        <v>378.51</v>
      </c>
    </row>
    <row r="29" spans="1:7" s="128" customFormat="1" ht="30" hidden="1" outlineLevel="1" x14ac:dyDescent="0.25">
      <c r="A29" s="123" t="s">
        <v>192</v>
      </c>
      <c r="B29" s="126" t="s">
        <v>161</v>
      </c>
      <c r="C29" s="123" t="s">
        <v>162</v>
      </c>
      <c r="D29" s="127" t="s">
        <v>174</v>
      </c>
      <c r="E29" s="124">
        <v>43555</v>
      </c>
      <c r="F29" s="123" t="s">
        <v>166</v>
      </c>
      <c r="G29" s="125">
        <v>594</v>
      </c>
    </row>
    <row r="30" spans="1:7" s="128" customFormat="1" ht="30" hidden="1" outlineLevel="1" x14ac:dyDescent="0.25">
      <c r="A30" s="123" t="s">
        <v>193</v>
      </c>
      <c r="B30" s="126" t="s">
        <v>161</v>
      </c>
      <c r="C30" s="123" t="s">
        <v>162</v>
      </c>
      <c r="D30" s="127" t="s">
        <v>174</v>
      </c>
      <c r="E30" s="124">
        <v>43555</v>
      </c>
      <c r="F30" s="123" t="s">
        <v>167</v>
      </c>
      <c r="G30" s="125">
        <v>14.4</v>
      </c>
    </row>
    <row r="31" spans="1:7" s="128" customFormat="1" ht="30" hidden="1" outlineLevel="1" x14ac:dyDescent="0.25">
      <c r="A31" s="123" t="s">
        <v>194</v>
      </c>
      <c r="B31" s="126" t="s">
        <v>161</v>
      </c>
      <c r="C31" s="123" t="s">
        <v>162</v>
      </c>
      <c r="D31" s="127" t="s">
        <v>175</v>
      </c>
      <c r="E31" s="124">
        <v>43585</v>
      </c>
      <c r="F31" s="123" t="s">
        <v>163</v>
      </c>
      <c r="G31" s="125">
        <v>1186.9000000000001</v>
      </c>
    </row>
    <row r="32" spans="1:7" s="128" customFormat="1" ht="45" hidden="1" outlineLevel="1" x14ac:dyDescent="0.25">
      <c r="A32" s="123" t="s">
        <v>195</v>
      </c>
      <c r="B32" s="126" t="s">
        <v>161</v>
      </c>
      <c r="C32" s="123" t="s">
        <v>162</v>
      </c>
      <c r="D32" s="127" t="s">
        <v>175</v>
      </c>
      <c r="E32" s="124">
        <v>43585</v>
      </c>
      <c r="F32" s="126" t="s">
        <v>164</v>
      </c>
      <c r="G32" s="125">
        <v>343.1</v>
      </c>
    </row>
    <row r="33" spans="1:7" s="128" customFormat="1" ht="30" hidden="1" outlineLevel="1" x14ac:dyDescent="0.25">
      <c r="A33" s="123" t="s">
        <v>196</v>
      </c>
      <c r="B33" s="126" t="s">
        <v>161</v>
      </c>
      <c r="C33" s="123" t="s">
        <v>162</v>
      </c>
      <c r="D33" s="127" t="s">
        <v>175</v>
      </c>
      <c r="E33" s="124">
        <v>43585</v>
      </c>
      <c r="F33" s="123" t="s">
        <v>166</v>
      </c>
      <c r="G33" s="125">
        <v>425.05</v>
      </c>
    </row>
    <row r="34" spans="1:7" s="128" customFormat="1" ht="30" hidden="1" outlineLevel="1" x14ac:dyDescent="0.25">
      <c r="A34" s="123" t="s">
        <v>197</v>
      </c>
      <c r="B34" s="126" t="s">
        <v>161</v>
      </c>
      <c r="C34" s="123" t="s">
        <v>162</v>
      </c>
      <c r="D34" s="127" t="s">
        <v>175</v>
      </c>
      <c r="E34" s="124">
        <v>43585</v>
      </c>
      <c r="F34" s="123" t="s">
        <v>167</v>
      </c>
      <c r="G34" s="125">
        <v>10.3</v>
      </c>
    </row>
    <row r="35" spans="1:7" s="128" customFormat="1" ht="30" hidden="1" outlineLevel="1" x14ac:dyDescent="0.25">
      <c r="A35" s="123" t="s">
        <v>198</v>
      </c>
      <c r="B35" s="126" t="s">
        <v>161</v>
      </c>
      <c r="C35" s="123" t="s">
        <v>162</v>
      </c>
      <c r="D35" s="127" t="s">
        <v>175</v>
      </c>
      <c r="E35" s="124">
        <v>43585</v>
      </c>
      <c r="F35" s="123" t="s">
        <v>172</v>
      </c>
      <c r="G35" s="125">
        <v>1421.48</v>
      </c>
    </row>
    <row r="36" spans="1:7" s="128" customFormat="1" ht="45" hidden="1" outlineLevel="1" x14ac:dyDescent="0.25">
      <c r="A36" s="123" t="s">
        <v>199</v>
      </c>
      <c r="B36" s="126" t="s">
        <v>161</v>
      </c>
      <c r="C36" s="123" t="s">
        <v>162</v>
      </c>
      <c r="D36" s="127" t="s">
        <v>175</v>
      </c>
      <c r="E36" s="124">
        <v>43585</v>
      </c>
      <c r="F36" s="126" t="s">
        <v>164</v>
      </c>
      <c r="G36" s="125">
        <v>378.5</v>
      </c>
    </row>
    <row r="37" spans="1:7" s="128" customFormat="1" ht="30" hidden="1" outlineLevel="1" x14ac:dyDescent="0.25">
      <c r="A37" s="123" t="s">
        <v>200</v>
      </c>
      <c r="B37" s="126" t="s">
        <v>161</v>
      </c>
      <c r="C37" s="123" t="s">
        <v>162</v>
      </c>
      <c r="D37" s="127" t="s">
        <v>175</v>
      </c>
      <c r="E37" s="124">
        <v>43585</v>
      </c>
      <c r="F37" s="123" t="s">
        <v>166</v>
      </c>
      <c r="G37" s="125">
        <v>593.99</v>
      </c>
    </row>
    <row r="38" spans="1:7" s="128" customFormat="1" ht="30" hidden="1" outlineLevel="1" x14ac:dyDescent="0.25">
      <c r="A38" s="123" t="s">
        <v>201</v>
      </c>
      <c r="B38" s="126" t="s">
        <v>161</v>
      </c>
      <c r="C38" s="123" t="s">
        <v>162</v>
      </c>
      <c r="D38" s="127" t="s">
        <v>175</v>
      </c>
      <c r="E38" s="124">
        <v>43585</v>
      </c>
      <c r="F38" s="123" t="s">
        <v>167</v>
      </c>
      <c r="G38" s="125">
        <v>14.4</v>
      </c>
    </row>
    <row r="39" spans="1:7" s="128" customFormat="1" ht="30" hidden="1" outlineLevel="1" x14ac:dyDescent="0.25">
      <c r="A39" s="123" t="s">
        <v>202</v>
      </c>
      <c r="B39" s="126" t="s">
        <v>161</v>
      </c>
      <c r="C39" s="123" t="s">
        <v>162</v>
      </c>
      <c r="D39" s="127" t="s">
        <v>176</v>
      </c>
      <c r="E39" s="124">
        <v>43616</v>
      </c>
      <c r="F39" s="123" t="s">
        <v>163</v>
      </c>
      <c r="G39" s="125">
        <v>1295.97</v>
      </c>
    </row>
    <row r="40" spans="1:7" s="128" customFormat="1" ht="45" hidden="1" outlineLevel="1" x14ac:dyDescent="0.25">
      <c r="A40" s="123" t="s">
        <v>203</v>
      </c>
      <c r="B40" s="126" t="s">
        <v>161</v>
      </c>
      <c r="C40" s="123" t="s">
        <v>162</v>
      </c>
      <c r="D40" s="127" t="s">
        <v>176</v>
      </c>
      <c r="E40" s="124">
        <v>43616</v>
      </c>
      <c r="F40" s="126" t="s">
        <v>164</v>
      </c>
      <c r="G40" s="125">
        <v>384.49</v>
      </c>
    </row>
    <row r="41" spans="1:7" s="128" customFormat="1" ht="30" hidden="1" outlineLevel="1" x14ac:dyDescent="0.25">
      <c r="A41" s="123" t="s">
        <v>204</v>
      </c>
      <c r="B41" s="126" t="s">
        <v>161</v>
      </c>
      <c r="C41" s="123" t="s">
        <v>162</v>
      </c>
      <c r="D41" s="127" t="s">
        <v>176</v>
      </c>
      <c r="E41" s="124">
        <v>43616</v>
      </c>
      <c r="F41" s="123" t="s">
        <v>166</v>
      </c>
      <c r="G41" s="125">
        <v>554.54999999999995</v>
      </c>
    </row>
    <row r="42" spans="1:7" s="128" customFormat="1" ht="30" hidden="1" outlineLevel="1" x14ac:dyDescent="0.25">
      <c r="A42" s="123" t="s">
        <v>205</v>
      </c>
      <c r="B42" s="126" t="s">
        <v>161</v>
      </c>
      <c r="C42" s="123" t="s">
        <v>162</v>
      </c>
      <c r="D42" s="127" t="s">
        <v>176</v>
      </c>
      <c r="E42" s="124">
        <v>43616</v>
      </c>
      <c r="F42" s="123" t="s">
        <v>167</v>
      </c>
      <c r="G42" s="125">
        <v>13.44</v>
      </c>
    </row>
    <row r="43" spans="1:7" s="128" customFormat="1" ht="30" hidden="1" outlineLevel="1" x14ac:dyDescent="0.25">
      <c r="A43" s="123" t="s">
        <v>206</v>
      </c>
      <c r="B43" s="126" t="s">
        <v>161</v>
      </c>
      <c r="C43" s="123" t="s">
        <v>162</v>
      </c>
      <c r="D43" s="127" t="s">
        <v>176</v>
      </c>
      <c r="E43" s="124">
        <v>43616</v>
      </c>
      <c r="F43" s="123" t="s">
        <v>172</v>
      </c>
      <c r="G43" s="125">
        <v>1421.49</v>
      </c>
    </row>
    <row r="44" spans="1:7" s="128" customFormat="1" ht="45" hidden="1" outlineLevel="1" x14ac:dyDescent="0.25">
      <c r="A44" s="123" t="s">
        <v>207</v>
      </c>
      <c r="B44" s="126" t="s">
        <v>161</v>
      </c>
      <c r="C44" s="123" t="s">
        <v>162</v>
      </c>
      <c r="D44" s="127" t="s">
        <v>176</v>
      </c>
      <c r="E44" s="124">
        <v>43616</v>
      </c>
      <c r="F44" s="126" t="s">
        <v>164</v>
      </c>
      <c r="G44" s="125">
        <v>378.51</v>
      </c>
    </row>
    <row r="45" spans="1:7" s="128" customFormat="1" ht="30" hidden="1" outlineLevel="1" x14ac:dyDescent="0.25">
      <c r="A45" s="123" t="s">
        <v>208</v>
      </c>
      <c r="B45" s="126" t="s">
        <v>161</v>
      </c>
      <c r="C45" s="123" t="s">
        <v>162</v>
      </c>
      <c r="D45" s="127" t="s">
        <v>176</v>
      </c>
      <c r="E45" s="124">
        <v>43616</v>
      </c>
      <c r="F45" s="123" t="s">
        <v>166</v>
      </c>
      <c r="G45" s="125">
        <v>594</v>
      </c>
    </row>
    <row r="46" spans="1:7" s="128" customFormat="1" ht="30" hidden="1" outlineLevel="1" x14ac:dyDescent="0.25">
      <c r="A46" s="123" t="s">
        <v>209</v>
      </c>
      <c r="B46" s="126" t="s">
        <v>161</v>
      </c>
      <c r="C46" s="123" t="s">
        <v>162</v>
      </c>
      <c r="D46" s="127" t="s">
        <v>176</v>
      </c>
      <c r="E46" s="124">
        <v>43616</v>
      </c>
      <c r="F46" s="123" t="s">
        <v>167</v>
      </c>
      <c r="G46" s="125">
        <v>14.4</v>
      </c>
    </row>
    <row r="47" spans="1:7" s="128" customFormat="1" ht="30" hidden="1" outlineLevel="1" x14ac:dyDescent="0.25">
      <c r="A47" s="123" t="s">
        <v>210</v>
      </c>
      <c r="B47" s="126" t="s">
        <v>161</v>
      </c>
      <c r="C47" s="123" t="s">
        <v>162</v>
      </c>
      <c r="D47" s="127" t="s">
        <v>177</v>
      </c>
      <c r="E47" s="124">
        <v>43646</v>
      </c>
      <c r="F47" s="123" t="s">
        <v>163</v>
      </c>
      <c r="G47" s="125">
        <v>1388.18</v>
      </c>
    </row>
    <row r="48" spans="1:7" s="128" customFormat="1" ht="45" hidden="1" outlineLevel="1" x14ac:dyDescent="0.25">
      <c r="A48" s="123" t="s">
        <v>211</v>
      </c>
      <c r="B48" s="126" t="s">
        <v>161</v>
      </c>
      <c r="C48" s="123" t="s">
        <v>162</v>
      </c>
      <c r="D48" s="127" t="s">
        <v>177</v>
      </c>
      <c r="E48" s="124">
        <v>43646</v>
      </c>
      <c r="F48" s="126" t="s">
        <v>164</v>
      </c>
      <c r="G48" s="125">
        <v>411.84</v>
      </c>
    </row>
    <row r="49" spans="1:7" s="128" customFormat="1" ht="30" hidden="1" outlineLevel="1" x14ac:dyDescent="0.25">
      <c r="A49" s="123" t="s">
        <v>212</v>
      </c>
      <c r="B49" s="126" t="s">
        <v>161</v>
      </c>
      <c r="C49" s="123" t="s">
        <v>162</v>
      </c>
      <c r="D49" s="127" t="s">
        <v>177</v>
      </c>
      <c r="E49" s="124">
        <v>43646</v>
      </c>
      <c r="F49" s="123" t="s">
        <v>166</v>
      </c>
      <c r="G49" s="125">
        <v>594.01</v>
      </c>
    </row>
    <row r="50" spans="1:7" s="128" customFormat="1" ht="30" hidden="1" outlineLevel="1" x14ac:dyDescent="0.25">
      <c r="A50" s="123" t="s">
        <v>213</v>
      </c>
      <c r="B50" s="126" t="s">
        <v>161</v>
      </c>
      <c r="C50" s="123" t="s">
        <v>162</v>
      </c>
      <c r="D50" s="127" t="s">
        <v>177</v>
      </c>
      <c r="E50" s="124">
        <v>43646</v>
      </c>
      <c r="F50" s="123" t="s">
        <v>167</v>
      </c>
      <c r="G50" s="125">
        <v>14.4</v>
      </c>
    </row>
    <row r="51" spans="1:7" s="128" customFormat="1" ht="30" hidden="1" outlineLevel="1" x14ac:dyDescent="0.25">
      <c r="A51" s="123" t="s">
        <v>214</v>
      </c>
      <c r="B51" s="126" t="s">
        <v>161</v>
      </c>
      <c r="C51" s="123" t="s">
        <v>162</v>
      </c>
      <c r="D51" s="127" t="s">
        <v>177</v>
      </c>
      <c r="E51" s="124">
        <v>43646</v>
      </c>
      <c r="F51" s="123" t="s">
        <v>172</v>
      </c>
      <c r="G51" s="125">
        <v>1421.51</v>
      </c>
    </row>
    <row r="52" spans="1:7" s="128" customFormat="1" ht="45" hidden="1" outlineLevel="1" x14ac:dyDescent="0.25">
      <c r="A52" s="123" t="s">
        <v>215</v>
      </c>
      <c r="B52" s="126" t="s">
        <v>161</v>
      </c>
      <c r="C52" s="123" t="s">
        <v>162</v>
      </c>
      <c r="D52" s="127" t="s">
        <v>177</v>
      </c>
      <c r="E52" s="124">
        <v>43646</v>
      </c>
      <c r="F52" s="126" t="s">
        <v>164</v>
      </c>
      <c r="G52" s="125">
        <v>378.51</v>
      </c>
    </row>
    <row r="53" spans="1:7" s="128" customFormat="1" ht="30" hidden="1" outlineLevel="1" x14ac:dyDescent="0.25">
      <c r="A53" s="123" t="s">
        <v>216</v>
      </c>
      <c r="B53" s="126" t="s">
        <v>161</v>
      </c>
      <c r="C53" s="123" t="s">
        <v>162</v>
      </c>
      <c r="D53" s="127" t="s">
        <v>177</v>
      </c>
      <c r="E53" s="124">
        <v>43646</v>
      </c>
      <c r="F53" s="123" t="s">
        <v>166</v>
      </c>
      <c r="G53" s="125">
        <v>594.01</v>
      </c>
    </row>
    <row r="54" spans="1:7" s="128" customFormat="1" ht="30" hidden="1" outlineLevel="1" x14ac:dyDescent="0.25">
      <c r="A54" s="123" t="s">
        <v>217</v>
      </c>
      <c r="B54" s="126" t="s">
        <v>161</v>
      </c>
      <c r="C54" s="123" t="s">
        <v>162</v>
      </c>
      <c r="D54" s="127" t="s">
        <v>177</v>
      </c>
      <c r="E54" s="124">
        <v>43646</v>
      </c>
      <c r="F54" s="123" t="s">
        <v>167</v>
      </c>
      <c r="G54" s="125">
        <v>14.4</v>
      </c>
    </row>
    <row r="55" spans="1:7" collapsed="1" x14ac:dyDescent="0.25">
      <c r="A55" s="192" t="s">
        <v>150</v>
      </c>
      <c r="B55" s="193"/>
      <c r="C55" s="193"/>
      <c r="D55" s="193"/>
      <c r="E55" s="193"/>
      <c r="F55" s="194"/>
      <c r="G55" s="85">
        <f>SUM(G7:G54)</f>
        <v>28297.8</v>
      </c>
    </row>
    <row r="56" spans="1:7" s="128" customFormat="1" ht="30" x14ac:dyDescent="0.25">
      <c r="A56" s="123" t="s">
        <v>221</v>
      </c>
      <c r="B56" s="126" t="s">
        <v>161</v>
      </c>
      <c r="C56" s="123" t="s">
        <v>162</v>
      </c>
      <c r="D56" s="127" t="s">
        <v>222</v>
      </c>
      <c r="E56" s="124">
        <v>43677</v>
      </c>
      <c r="F56" s="123" t="s">
        <v>163</v>
      </c>
      <c r="G56" s="125">
        <v>1411.98</v>
      </c>
    </row>
    <row r="57" spans="1:7" s="128" customFormat="1" ht="45" x14ac:dyDescent="0.25">
      <c r="A57" s="123" t="s">
        <v>228</v>
      </c>
      <c r="B57" s="126" t="s">
        <v>161</v>
      </c>
      <c r="C57" s="123" t="s">
        <v>162</v>
      </c>
      <c r="D57" s="127" t="s">
        <v>222</v>
      </c>
      <c r="E57" s="124">
        <v>43677</v>
      </c>
      <c r="F57" s="126" t="s">
        <v>164</v>
      </c>
      <c r="G57" s="125">
        <v>418.9</v>
      </c>
    </row>
    <row r="58" spans="1:7" s="128" customFormat="1" ht="30" x14ac:dyDescent="0.25">
      <c r="A58" s="123" t="s">
        <v>229</v>
      </c>
      <c r="B58" s="126" t="s">
        <v>161</v>
      </c>
      <c r="C58" s="123" t="s">
        <v>162</v>
      </c>
      <c r="D58" s="127" t="s">
        <v>222</v>
      </c>
      <c r="E58" s="124">
        <v>43677</v>
      </c>
      <c r="F58" s="123" t="s">
        <v>166</v>
      </c>
      <c r="G58" s="125">
        <v>604.19000000000005</v>
      </c>
    </row>
    <row r="59" spans="1:7" s="128" customFormat="1" ht="30" x14ac:dyDescent="0.25">
      <c r="A59" s="123" t="s">
        <v>234</v>
      </c>
      <c r="B59" s="126" t="s">
        <v>161</v>
      </c>
      <c r="C59" s="123" t="s">
        <v>162</v>
      </c>
      <c r="D59" s="127" t="s">
        <v>222</v>
      </c>
      <c r="E59" s="124">
        <v>43677</v>
      </c>
      <c r="F59" s="123" t="s">
        <v>167</v>
      </c>
      <c r="G59" s="125">
        <v>14.65</v>
      </c>
    </row>
    <row r="60" spans="1:7" s="128" customFormat="1" ht="30" x14ac:dyDescent="0.25">
      <c r="A60" s="123" t="s">
        <v>235</v>
      </c>
      <c r="B60" s="126" t="s">
        <v>161</v>
      </c>
      <c r="C60" s="123" t="s">
        <v>162</v>
      </c>
      <c r="D60" s="127" t="s">
        <v>222</v>
      </c>
      <c r="E60" s="124">
        <v>43677</v>
      </c>
      <c r="F60" s="123" t="s">
        <v>172</v>
      </c>
      <c r="G60" s="125">
        <v>1421.49</v>
      </c>
    </row>
    <row r="61" spans="1:7" s="128" customFormat="1" ht="45" x14ac:dyDescent="0.25">
      <c r="A61" s="123" t="s">
        <v>236</v>
      </c>
      <c r="B61" s="126" t="s">
        <v>161</v>
      </c>
      <c r="C61" s="123" t="s">
        <v>162</v>
      </c>
      <c r="D61" s="127" t="s">
        <v>222</v>
      </c>
      <c r="E61" s="124">
        <v>43677</v>
      </c>
      <c r="F61" s="126" t="s">
        <v>164</v>
      </c>
      <c r="G61" s="125">
        <v>378.51</v>
      </c>
    </row>
    <row r="62" spans="1:7" s="128" customFormat="1" ht="30" x14ac:dyDescent="0.25">
      <c r="A62" s="123" t="s">
        <v>237</v>
      </c>
      <c r="B62" s="126" t="s">
        <v>161</v>
      </c>
      <c r="C62" s="123" t="s">
        <v>162</v>
      </c>
      <c r="D62" s="127" t="s">
        <v>222</v>
      </c>
      <c r="E62" s="124">
        <v>43677</v>
      </c>
      <c r="F62" s="123" t="s">
        <v>166</v>
      </c>
      <c r="G62" s="125">
        <v>594</v>
      </c>
    </row>
    <row r="63" spans="1:7" s="128" customFormat="1" ht="30" x14ac:dyDescent="0.25">
      <c r="A63" s="123" t="s">
        <v>238</v>
      </c>
      <c r="B63" s="126" t="s">
        <v>161</v>
      </c>
      <c r="C63" s="123" t="s">
        <v>162</v>
      </c>
      <c r="D63" s="127" t="s">
        <v>222</v>
      </c>
      <c r="E63" s="124">
        <v>43677</v>
      </c>
      <c r="F63" s="123" t="s">
        <v>167</v>
      </c>
      <c r="G63" s="125">
        <v>14.4</v>
      </c>
    </row>
    <row r="64" spans="1:7" s="128" customFormat="1" ht="30" x14ac:dyDescent="0.25">
      <c r="A64" s="123" t="s">
        <v>239</v>
      </c>
      <c r="B64" s="126" t="s">
        <v>161</v>
      </c>
      <c r="C64" s="123" t="s">
        <v>162</v>
      </c>
      <c r="D64" s="127" t="s">
        <v>223</v>
      </c>
      <c r="E64" s="124">
        <v>43708</v>
      </c>
      <c r="F64" s="123" t="s">
        <v>163</v>
      </c>
      <c r="G64" s="125">
        <v>1388.16</v>
      </c>
    </row>
    <row r="65" spans="1:7" s="128" customFormat="1" ht="45" x14ac:dyDescent="0.25">
      <c r="A65" s="123" t="s">
        <v>240</v>
      </c>
      <c r="B65" s="126" t="s">
        <v>161</v>
      </c>
      <c r="C65" s="123" t="s">
        <v>162</v>
      </c>
      <c r="D65" s="127" t="s">
        <v>223</v>
      </c>
      <c r="E65" s="124">
        <v>43708</v>
      </c>
      <c r="F65" s="126" t="s">
        <v>164</v>
      </c>
      <c r="G65" s="125">
        <v>411.84</v>
      </c>
    </row>
    <row r="66" spans="1:7" s="128" customFormat="1" ht="30" x14ac:dyDescent="0.25">
      <c r="A66" s="123" t="s">
        <v>241</v>
      </c>
      <c r="B66" s="126" t="s">
        <v>161</v>
      </c>
      <c r="C66" s="123" t="s">
        <v>162</v>
      </c>
      <c r="D66" s="127" t="s">
        <v>223</v>
      </c>
      <c r="E66" s="124">
        <v>43708</v>
      </c>
      <c r="F66" s="123" t="s">
        <v>166</v>
      </c>
      <c r="G66" s="125">
        <v>594</v>
      </c>
    </row>
    <row r="67" spans="1:7" s="128" customFormat="1" ht="30" x14ac:dyDescent="0.25">
      <c r="A67" s="123" t="s">
        <v>242</v>
      </c>
      <c r="B67" s="126" t="s">
        <v>161</v>
      </c>
      <c r="C67" s="123" t="s">
        <v>162</v>
      </c>
      <c r="D67" s="127" t="s">
        <v>223</v>
      </c>
      <c r="E67" s="124">
        <v>43708</v>
      </c>
      <c r="F67" s="123" t="s">
        <v>167</v>
      </c>
      <c r="G67" s="125">
        <v>14.4</v>
      </c>
    </row>
    <row r="68" spans="1:7" s="128" customFormat="1" ht="30" x14ac:dyDescent="0.25">
      <c r="A68" s="123" t="s">
        <v>243</v>
      </c>
      <c r="B68" s="126" t="s">
        <v>161</v>
      </c>
      <c r="C68" s="123" t="s">
        <v>162</v>
      </c>
      <c r="D68" s="127" t="s">
        <v>223</v>
      </c>
      <c r="E68" s="124">
        <v>43708</v>
      </c>
      <c r="F68" s="123" t="s">
        <v>172</v>
      </c>
      <c r="G68" s="125">
        <v>1421.45</v>
      </c>
    </row>
    <row r="69" spans="1:7" s="128" customFormat="1" ht="45" x14ac:dyDescent="0.25">
      <c r="A69" s="123" t="s">
        <v>244</v>
      </c>
      <c r="B69" s="126" t="s">
        <v>161</v>
      </c>
      <c r="C69" s="123" t="s">
        <v>162</v>
      </c>
      <c r="D69" s="127" t="s">
        <v>223</v>
      </c>
      <c r="E69" s="124">
        <v>43708</v>
      </c>
      <c r="F69" s="126" t="s">
        <v>164</v>
      </c>
      <c r="G69" s="125">
        <v>378.49</v>
      </c>
    </row>
    <row r="70" spans="1:7" s="128" customFormat="1" ht="30" x14ac:dyDescent="0.25">
      <c r="A70" s="123" t="s">
        <v>245</v>
      </c>
      <c r="B70" s="126" t="s">
        <v>161</v>
      </c>
      <c r="C70" s="123" t="s">
        <v>162</v>
      </c>
      <c r="D70" s="127" t="s">
        <v>223</v>
      </c>
      <c r="E70" s="124">
        <v>43708</v>
      </c>
      <c r="F70" s="123" t="s">
        <v>166</v>
      </c>
      <c r="G70" s="125">
        <v>593.98</v>
      </c>
    </row>
    <row r="71" spans="1:7" s="128" customFormat="1" ht="30" x14ac:dyDescent="0.25">
      <c r="A71" s="123" t="s">
        <v>246</v>
      </c>
      <c r="B71" s="126" t="s">
        <v>161</v>
      </c>
      <c r="C71" s="123" t="s">
        <v>162</v>
      </c>
      <c r="D71" s="127" t="s">
        <v>223</v>
      </c>
      <c r="E71" s="124">
        <v>43708</v>
      </c>
      <c r="F71" s="123" t="s">
        <v>167</v>
      </c>
      <c r="G71" s="125">
        <v>14.4</v>
      </c>
    </row>
    <row r="72" spans="1:7" s="128" customFormat="1" ht="30" x14ac:dyDescent="0.25">
      <c r="A72" s="123" t="s">
        <v>247</v>
      </c>
      <c r="B72" s="126" t="s">
        <v>161</v>
      </c>
      <c r="C72" s="123" t="s">
        <v>162</v>
      </c>
      <c r="D72" s="127" t="s">
        <v>224</v>
      </c>
      <c r="E72" s="124">
        <v>43738</v>
      </c>
      <c r="F72" s="123" t="s">
        <v>163</v>
      </c>
      <c r="G72" s="125">
        <v>1341.34</v>
      </c>
    </row>
    <row r="73" spans="1:7" s="128" customFormat="1" ht="45" x14ac:dyDescent="0.25">
      <c r="A73" s="123" t="s">
        <v>248</v>
      </c>
      <c r="B73" s="126" t="s">
        <v>161</v>
      </c>
      <c r="C73" s="123" t="s">
        <v>162</v>
      </c>
      <c r="D73" s="127" t="s">
        <v>224</v>
      </c>
      <c r="E73" s="124">
        <v>43738</v>
      </c>
      <c r="F73" s="126" t="s">
        <v>164</v>
      </c>
      <c r="G73" s="125">
        <v>397.95</v>
      </c>
    </row>
    <row r="74" spans="1:7" s="128" customFormat="1" ht="30" x14ac:dyDescent="0.25">
      <c r="A74" s="123" t="s">
        <v>249</v>
      </c>
      <c r="B74" s="126" t="s">
        <v>161</v>
      </c>
      <c r="C74" s="123" t="s">
        <v>162</v>
      </c>
      <c r="D74" s="127" t="s">
        <v>224</v>
      </c>
      <c r="E74" s="124">
        <v>43738</v>
      </c>
      <c r="F74" s="123" t="s">
        <v>166</v>
      </c>
      <c r="G74" s="125">
        <v>573.97</v>
      </c>
    </row>
    <row r="75" spans="1:7" s="128" customFormat="1" ht="30" x14ac:dyDescent="0.25">
      <c r="A75" s="123" t="s">
        <v>250</v>
      </c>
      <c r="B75" s="126" t="s">
        <v>161</v>
      </c>
      <c r="C75" s="123" t="s">
        <v>162</v>
      </c>
      <c r="D75" s="127" t="s">
        <v>224</v>
      </c>
      <c r="E75" s="124">
        <v>43738</v>
      </c>
      <c r="F75" s="123" t="s">
        <v>167</v>
      </c>
      <c r="G75" s="125">
        <v>13.91</v>
      </c>
    </row>
    <row r="76" spans="1:7" s="128" customFormat="1" ht="30" x14ac:dyDescent="0.25">
      <c r="A76" s="123" t="s">
        <v>251</v>
      </c>
      <c r="B76" s="126" t="s">
        <v>161</v>
      </c>
      <c r="C76" s="123" t="s">
        <v>162</v>
      </c>
      <c r="D76" s="127" t="s">
        <v>224</v>
      </c>
      <c r="E76" s="124">
        <v>43738</v>
      </c>
      <c r="F76" s="123" t="s">
        <v>172</v>
      </c>
      <c r="G76" s="125">
        <v>1421.49</v>
      </c>
    </row>
    <row r="77" spans="1:7" s="128" customFormat="1" ht="45" x14ac:dyDescent="0.25">
      <c r="A77" s="123" t="s">
        <v>252</v>
      </c>
      <c r="B77" s="126" t="s">
        <v>161</v>
      </c>
      <c r="C77" s="123" t="s">
        <v>162</v>
      </c>
      <c r="D77" s="127" t="s">
        <v>224</v>
      </c>
      <c r="E77" s="124">
        <v>43738</v>
      </c>
      <c r="F77" s="126" t="s">
        <v>164</v>
      </c>
      <c r="G77" s="125">
        <v>378.51</v>
      </c>
    </row>
    <row r="78" spans="1:7" s="128" customFormat="1" ht="30" x14ac:dyDescent="0.25">
      <c r="A78" s="123" t="s">
        <v>253</v>
      </c>
      <c r="B78" s="126" t="s">
        <v>161</v>
      </c>
      <c r="C78" s="123" t="s">
        <v>162</v>
      </c>
      <c r="D78" s="127" t="s">
        <v>224</v>
      </c>
      <c r="E78" s="124">
        <v>43738</v>
      </c>
      <c r="F78" s="123" t="s">
        <v>166</v>
      </c>
      <c r="G78" s="125">
        <v>594</v>
      </c>
    </row>
    <row r="79" spans="1:7" s="128" customFormat="1" ht="30" x14ac:dyDescent="0.25">
      <c r="A79" s="123" t="s">
        <v>254</v>
      </c>
      <c r="B79" s="126" t="s">
        <v>161</v>
      </c>
      <c r="C79" s="123" t="s">
        <v>162</v>
      </c>
      <c r="D79" s="127" t="s">
        <v>224</v>
      </c>
      <c r="E79" s="124">
        <v>43738</v>
      </c>
      <c r="F79" s="123" t="s">
        <v>167</v>
      </c>
      <c r="G79" s="125">
        <v>14.4</v>
      </c>
    </row>
    <row r="80" spans="1:7" s="128" customFormat="1" ht="30" x14ac:dyDescent="0.25">
      <c r="A80" s="123" t="s">
        <v>255</v>
      </c>
      <c r="B80" s="126" t="s">
        <v>161</v>
      </c>
      <c r="C80" s="123" t="s">
        <v>162</v>
      </c>
      <c r="D80" s="127" t="s">
        <v>225</v>
      </c>
      <c r="E80" s="124">
        <v>43769</v>
      </c>
      <c r="F80" s="123" t="s">
        <v>163</v>
      </c>
      <c r="G80" s="125">
        <v>1336.1</v>
      </c>
    </row>
    <row r="81" spans="1:7" s="128" customFormat="1" ht="45" x14ac:dyDescent="0.25">
      <c r="A81" s="123" t="s">
        <v>256</v>
      </c>
      <c r="B81" s="126" t="s">
        <v>161</v>
      </c>
      <c r="C81" s="123" t="s">
        <v>162</v>
      </c>
      <c r="D81" s="127" t="s">
        <v>225</v>
      </c>
      <c r="E81" s="124">
        <v>43769</v>
      </c>
      <c r="F81" s="126" t="s">
        <v>164</v>
      </c>
      <c r="G81" s="125">
        <v>396.39</v>
      </c>
    </row>
    <row r="82" spans="1:7" s="128" customFormat="1" ht="30" x14ac:dyDescent="0.25">
      <c r="A82" s="123" t="s">
        <v>257</v>
      </c>
      <c r="B82" s="126" t="s">
        <v>161</v>
      </c>
      <c r="C82" s="123" t="s">
        <v>162</v>
      </c>
      <c r="D82" s="127" t="s">
        <v>225</v>
      </c>
      <c r="E82" s="124">
        <v>43769</v>
      </c>
      <c r="F82" s="123" t="s">
        <v>166</v>
      </c>
      <c r="G82" s="125">
        <v>571.72</v>
      </c>
    </row>
    <row r="83" spans="1:7" s="128" customFormat="1" ht="30" x14ac:dyDescent="0.25">
      <c r="A83" s="123" t="s">
        <v>258</v>
      </c>
      <c r="B83" s="126" t="s">
        <v>161</v>
      </c>
      <c r="C83" s="123" t="s">
        <v>162</v>
      </c>
      <c r="D83" s="127" t="s">
        <v>225</v>
      </c>
      <c r="E83" s="124">
        <v>43769</v>
      </c>
      <c r="F83" s="123" t="s">
        <v>167</v>
      </c>
      <c r="G83" s="125">
        <v>13.86</v>
      </c>
    </row>
    <row r="84" spans="1:7" s="128" customFormat="1" ht="30" x14ac:dyDescent="0.25">
      <c r="A84" s="123" t="s">
        <v>259</v>
      </c>
      <c r="B84" s="126" t="s">
        <v>161</v>
      </c>
      <c r="C84" s="123" t="s">
        <v>162</v>
      </c>
      <c r="D84" s="127" t="s">
        <v>225</v>
      </c>
      <c r="E84" s="124">
        <v>43769</v>
      </c>
      <c r="F84" s="123" t="s">
        <v>172</v>
      </c>
      <c r="G84" s="125">
        <v>1388.16</v>
      </c>
    </row>
    <row r="85" spans="1:7" s="128" customFormat="1" ht="45" x14ac:dyDescent="0.25">
      <c r="A85" s="123" t="s">
        <v>260</v>
      </c>
      <c r="B85" s="126" t="s">
        <v>161</v>
      </c>
      <c r="C85" s="123" t="s">
        <v>162</v>
      </c>
      <c r="D85" s="127" t="s">
        <v>225</v>
      </c>
      <c r="E85" s="124">
        <v>43769</v>
      </c>
      <c r="F85" s="126" t="s">
        <v>164</v>
      </c>
      <c r="G85" s="125">
        <v>411.84</v>
      </c>
    </row>
    <row r="86" spans="1:7" s="128" customFormat="1" ht="30" x14ac:dyDescent="0.25">
      <c r="A86" s="123" t="s">
        <v>261</v>
      </c>
      <c r="B86" s="126" t="s">
        <v>161</v>
      </c>
      <c r="C86" s="123" t="s">
        <v>162</v>
      </c>
      <c r="D86" s="127" t="s">
        <v>225</v>
      </c>
      <c r="E86" s="124">
        <v>43769</v>
      </c>
      <c r="F86" s="123" t="s">
        <v>166</v>
      </c>
      <c r="G86" s="125">
        <v>594</v>
      </c>
    </row>
    <row r="87" spans="1:7" s="128" customFormat="1" ht="30" x14ac:dyDescent="0.25">
      <c r="A87" s="123" t="s">
        <v>262</v>
      </c>
      <c r="B87" s="126" t="s">
        <v>161</v>
      </c>
      <c r="C87" s="123" t="s">
        <v>162</v>
      </c>
      <c r="D87" s="127" t="s">
        <v>225</v>
      </c>
      <c r="E87" s="124">
        <v>43769</v>
      </c>
      <c r="F87" s="123" t="s">
        <v>167</v>
      </c>
      <c r="G87" s="125">
        <v>14.4</v>
      </c>
    </row>
    <row r="88" spans="1:7" s="128" customFormat="1" ht="30" x14ac:dyDescent="0.25">
      <c r="A88" s="123" t="s">
        <v>263</v>
      </c>
      <c r="B88" s="126" t="s">
        <v>161</v>
      </c>
      <c r="C88" s="123" t="s">
        <v>162</v>
      </c>
      <c r="D88" s="127" t="s">
        <v>226</v>
      </c>
      <c r="E88" s="124">
        <v>43799</v>
      </c>
      <c r="F88" s="123" t="s">
        <v>163</v>
      </c>
      <c r="G88" s="125">
        <v>1321.51</v>
      </c>
    </row>
    <row r="89" spans="1:7" s="128" customFormat="1" ht="45" x14ac:dyDescent="0.25">
      <c r="A89" s="123" t="s">
        <v>264</v>
      </c>
      <c r="B89" s="126" t="s">
        <v>161</v>
      </c>
      <c r="C89" s="123" t="s">
        <v>162</v>
      </c>
      <c r="D89" s="127" t="s">
        <v>226</v>
      </c>
      <c r="E89" s="124">
        <v>43799</v>
      </c>
      <c r="F89" s="126" t="s">
        <v>164</v>
      </c>
      <c r="G89" s="125">
        <v>392.07</v>
      </c>
    </row>
    <row r="90" spans="1:7" s="128" customFormat="1" ht="30" x14ac:dyDescent="0.25">
      <c r="A90" s="123" t="s">
        <v>265</v>
      </c>
      <c r="B90" s="126" t="s">
        <v>161</v>
      </c>
      <c r="C90" s="123" t="s">
        <v>162</v>
      </c>
      <c r="D90" s="127" t="s">
        <v>226</v>
      </c>
      <c r="E90" s="124">
        <v>43799</v>
      </c>
      <c r="F90" s="123" t="s">
        <v>166</v>
      </c>
      <c r="G90" s="125">
        <v>565.48</v>
      </c>
    </row>
    <row r="91" spans="1:7" s="128" customFormat="1" ht="30" x14ac:dyDescent="0.25">
      <c r="A91" s="123" t="s">
        <v>266</v>
      </c>
      <c r="B91" s="126" t="s">
        <v>161</v>
      </c>
      <c r="C91" s="123" t="s">
        <v>162</v>
      </c>
      <c r="D91" s="127" t="s">
        <v>226</v>
      </c>
      <c r="E91" s="124">
        <v>43799</v>
      </c>
      <c r="F91" s="123" t="s">
        <v>167</v>
      </c>
      <c r="G91" s="125">
        <v>13.71</v>
      </c>
    </row>
    <row r="92" spans="1:7" s="128" customFormat="1" ht="30" x14ac:dyDescent="0.25">
      <c r="A92" s="123" t="s">
        <v>267</v>
      </c>
      <c r="B92" s="126" t="s">
        <v>161</v>
      </c>
      <c r="C92" s="123" t="s">
        <v>162</v>
      </c>
      <c r="D92" s="127" t="s">
        <v>226</v>
      </c>
      <c r="E92" s="124">
        <v>43799</v>
      </c>
      <c r="F92" s="123" t="s">
        <v>172</v>
      </c>
      <c r="G92" s="125">
        <v>760.01</v>
      </c>
    </row>
    <row r="93" spans="1:7" s="128" customFormat="1" ht="45" x14ac:dyDescent="0.25">
      <c r="A93" s="123" t="s">
        <v>268</v>
      </c>
      <c r="B93" s="126" t="s">
        <v>161</v>
      </c>
      <c r="C93" s="123" t="s">
        <v>162</v>
      </c>
      <c r="D93" s="127" t="s">
        <v>226</v>
      </c>
      <c r="E93" s="124">
        <v>43799</v>
      </c>
      <c r="F93" s="126" t="s">
        <v>164</v>
      </c>
      <c r="G93" s="125">
        <v>182.85</v>
      </c>
    </row>
    <row r="94" spans="1:7" s="128" customFormat="1" ht="30" x14ac:dyDescent="0.25">
      <c r="A94" s="123" t="s">
        <v>269</v>
      </c>
      <c r="B94" s="126" t="s">
        <v>161</v>
      </c>
      <c r="C94" s="123" t="s">
        <v>162</v>
      </c>
      <c r="D94" s="127" t="s">
        <v>226</v>
      </c>
      <c r="E94" s="124">
        <v>43799</v>
      </c>
      <c r="F94" s="123" t="s">
        <v>166</v>
      </c>
      <c r="G94" s="125">
        <v>311.14999999999998</v>
      </c>
    </row>
    <row r="95" spans="1:7" s="128" customFormat="1" ht="30" x14ac:dyDescent="0.25">
      <c r="A95" s="123" t="s">
        <v>270</v>
      </c>
      <c r="B95" s="126" t="s">
        <v>161</v>
      </c>
      <c r="C95" s="123" t="s">
        <v>162</v>
      </c>
      <c r="D95" s="127" t="s">
        <v>226</v>
      </c>
      <c r="E95" s="124">
        <v>43799</v>
      </c>
      <c r="F95" s="123" t="s">
        <v>167</v>
      </c>
      <c r="G95" s="125">
        <v>7.54</v>
      </c>
    </row>
    <row r="96" spans="1:7" s="128" customFormat="1" ht="30" x14ac:dyDescent="0.25">
      <c r="A96" s="123" t="s">
        <v>271</v>
      </c>
      <c r="B96" s="126" t="s">
        <v>161</v>
      </c>
      <c r="C96" s="123" t="s">
        <v>162</v>
      </c>
      <c r="D96" s="127" t="s">
        <v>227</v>
      </c>
      <c r="E96" s="124">
        <v>43830</v>
      </c>
      <c r="F96" s="123" t="s">
        <v>163</v>
      </c>
      <c r="G96" s="125">
        <v>1301.8599999999999</v>
      </c>
    </row>
    <row r="97" spans="1:7" s="128" customFormat="1" ht="45" x14ac:dyDescent="0.25">
      <c r="A97" s="123" t="s">
        <v>272</v>
      </c>
      <c r="B97" s="126" t="s">
        <v>161</v>
      </c>
      <c r="C97" s="123" t="s">
        <v>162</v>
      </c>
      <c r="D97" s="127" t="s">
        <v>227</v>
      </c>
      <c r="E97" s="124">
        <v>43830</v>
      </c>
      <c r="F97" s="126" t="s">
        <v>164</v>
      </c>
      <c r="G97" s="125">
        <v>386.24</v>
      </c>
    </row>
    <row r="98" spans="1:7" s="128" customFormat="1" ht="30" x14ac:dyDescent="0.25">
      <c r="A98" s="123" t="s">
        <v>273</v>
      </c>
      <c r="B98" s="126" t="s">
        <v>161</v>
      </c>
      <c r="C98" s="123" t="s">
        <v>162</v>
      </c>
      <c r="D98" s="127" t="s">
        <v>227</v>
      </c>
      <c r="E98" s="124">
        <v>43830</v>
      </c>
      <c r="F98" s="123" t="s">
        <v>166</v>
      </c>
      <c r="G98" s="125">
        <v>557.07000000000005</v>
      </c>
    </row>
    <row r="99" spans="1:7" s="128" customFormat="1" ht="30" x14ac:dyDescent="0.25">
      <c r="A99" s="123" t="s">
        <v>274</v>
      </c>
      <c r="B99" s="126" t="s">
        <v>161</v>
      </c>
      <c r="C99" s="123" t="s">
        <v>162</v>
      </c>
      <c r="D99" s="127" t="s">
        <v>227</v>
      </c>
      <c r="E99" s="124">
        <v>43830</v>
      </c>
      <c r="F99" s="123" t="s">
        <v>167</v>
      </c>
      <c r="G99" s="125">
        <v>13.5</v>
      </c>
    </row>
    <row r="100" spans="1:7" s="128" customFormat="1" ht="30" x14ac:dyDescent="0.25">
      <c r="A100" s="123" t="s">
        <v>275</v>
      </c>
      <c r="B100" s="126" t="s">
        <v>161</v>
      </c>
      <c r="C100" s="123" t="s">
        <v>162</v>
      </c>
      <c r="D100" s="127" t="s">
        <v>227</v>
      </c>
      <c r="E100" s="124">
        <v>43830</v>
      </c>
      <c r="F100" s="123" t="s">
        <v>172</v>
      </c>
      <c r="G100" s="125">
        <v>1421.5</v>
      </c>
    </row>
    <row r="101" spans="1:7" s="128" customFormat="1" ht="45" x14ac:dyDescent="0.25">
      <c r="A101" s="123" t="s">
        <v>276</v>
      </c>
      <c r="B101" s="126" t="s">
        <v>161</v>
      </c>
      <c r="C101" s="123" t="s">
        <v>162</v>
      </c>
      <c r="D101" s="127" t="s">
        <v>227</v>
      </c>
      <c r="E101" s="124">
        <v>43830</v>
      </c>
      <c r="F101" s="126" t="s">
        <v>164</v>
      </c>
      <c r="G101" s="125">
        <v>378.51</v>
      </c>
    </row>
    <row r="102" spans="1:7" s="128" customFormat="1" ht="30" x14ac:dyDescent="0.25">
      <c r="A102" s="123" t="s">
        <v>277</v>
      </c>
      <c r="B102" s="126" t="s">
        <v>161</v>
      </c>
      <c r="C102" s="123" t="s">
        <v>162</v>
      </c>
      <c r="D102" s="127" t="s">
        <v>227</v>
      </c>
      <c r="E102" s="124">
        <v>43830</v>
      </c>
      <c r="F102" s="123" t="s">
        <v>166</v>
      </c>
      <c r="G102" s="125">
        <v>594</v>
      </c>
    </row>
    <row r="103" spans="1:7" s="128" customFormat="1" ht="30" x14ac:dyDescent="0.25">
      <c r="A103" s="123" t="s">
        <v>278</v>
      </c>
      <c r="B103" s="126" t="s">
        <v>161</v>
      </c>
      <c r="C103" s="123" t="s">
        <v>162</v>
      </c>
      <c r="D103" s="127" t="s">
        <v>227</v>
      </c>
      <c r="E103" s="124">
        <v>43830</v>
      </c>
      <c r="F103" s="123" t="s">
        <v>167</v>
      </c>
      <c r="G103" s="125">
        <v>14.4</v>
      </c>
    </row>
    <row r="104" spans="1:7" x14ac:dyDescent="0.25">
      <c r="A104" s="192" t="s">
        <v>151</v>
      </c>
      <c r="B104" s="193"/>
      <c r="C104" s="193"/>
      <c r="D104" s="193"/>
      <c r="E104" s="193"/>
      <c r="F104" s="194"/>
      <c r="G104" s="85">
        <f>SUM(G56:G103)</f>
        <v>27358.28</v>
      </c>
    </row>
    <row r="105" spans="1:7" s="33" customFormat="1" ht="30" x14ac:dyDescent="0.25">
      <c r="A105" s="123" t="s">
        <v>279</v>
      </c>
      <c r="B105" s="126" t="s">
        <v>161</v>
      </c>
      <c r="C105" s="123" t="s">
        <v>162</v>
      </c>
      <c r="D105" s="127" t="s">
        <v>296</v>
      </c>
      <c r="E105" s="124">
        <v>43861</v>
      </c>
      <c r="F105" s="123" t="s">
        <v>163</v>
      </c>
      <c r="G105" s="125">
        <v>1156.92</v>
      </c>
    </row>
    <row r="106" spans="1:7" s="33" customFormat="1" ht="45" x14ac:dyDescent="0.25">
      <c r="A106" s="123" t="s">
        <v>280</v>
      </c>
      <c r="B106" s="126" t="s">
        <v>161</v>
      </c>
      <c r="C106" s="123" t="s">
        <v>162</v>
      </c>
      <c r="D106" s="127" t="s">
        <v>296</v>
      </c>
      <c r="E106" s="124">
        <v>43861</v>
      </c>
      <c r="F106" s="126" t="s">
        <v>164</v>
      </c>
      <c r="G106" s="125">
        <v>338.75</v>
      </c>
    </row>
    <row r="107" spans="1:7" s="33" customFormat="1" ht="30" x14ac:dyDescent="0.25">
      <c r="A107" s="123" t="s">
        <v>281</v>
      </c>
      <c r="B107" s="126" t="s">
        <v>161</v>
      </c>
      <c r="C107" s="123" t="s">
        <v>162</v>
      </c>
      <c r="D107" s="127" t="s">
        <v>296</v>
      </c>
      <c r="E107" s="124">
        <v>43861</v>
      </c>
      <c r="F107" s="123" t="s">
        <v>166</v>
      </c>
      <c r="G107" s="125">
        <v>453.85</v>
      </c>
    </row>
    <row r="108" spans="1:7" s="33" customFormat="1" ht="30" x14ac:dyDescent="0.25">
      <c r="A108" s="123" t="s">
        <v>282</v>
      </c>
      <c r="B108" s="126" t="s">
        <v>161</v>
      </c>
      <c r="C108" s="123" t="s">
        <v>162</v>
      </c>
      <c r="D108" s="127" t="s">
        <v>296</v>
      </c>
      <c r="E108" s="124">
        <v>43861</v>
      </c>
      <c r="F108" s="123" t="s">
        <v>167</v>
      </c>
      <c r="G108" s="125">
        <v>11</v>
      </c>
    </row>
    <row r="109" spans="1:7" s="33" customFormat="1" ht="30" x14ac:dyDescent="0.25">
      <c r="A109" s="123" t="s">
        <v>283</v>
      </c>
      <c r="B109" s="126" t="s">
        <v>161</v>
      </c>
      <c r="C109" s="123" t="s">
        <v>162</v>
      </c>
      <c r="D109" s="127" t="s">
        <v>296</v>
      </c>
      <c r="E109" s="124">
        <v>43861</v>
      </c>
      <c r="F109" s="123" t="s">
        <v>172</v>
      </c>
      <c r="G109" s="125">
        <v>1421.5</v>
      </c>
    </row>
    <row r="110" spans="1:7" s="33" customFormat="1" ht="45" x14ac:dyDescent="0.25">
      <c r="A110" s="123" t="s">
        <v>284</v>
      </c>
      <c r="B110" s="126" t="s">
        <v>161</v>
      </c>
      <c r="C110" s="123" t="s">
        <v>162</v>
      </c>
      <c r="D110" s="127" t="s">
        <v>296</v>
      </c>
      <c r="E110" s="124">
        <v>43861</v>
      </c>
      <c r="F110" s="126" t="s">
        <v>164</v>
      </c>
      <c r="G110" s="125">
        <v>378.51</v>
      </c>
    </row>
    <row r="111" spans="1:7" s="33" customFormat="1" ht="30" x14ac:dyDescent="0.25">
      <c r="A111" s="123" t="s">
        <v>285</v>
      </c>
      <c r="B111" s="126" t="s">
        <v>161</v>
      </c>
      <c r="C111" s="123" t="s">
        <v>162</v>
      </c>
      <c r="D111" s="127" t="s">
        <v>296</v>
      </c>
      <c r="E111" s="124">
        <v>43861</v>
      </c>
      <c r="F111" s="123" t="s">
        <v>166</v>
      </c>
      <c r="G111" s="125">
        <v>594</v>
      </c>
    </row>
    <row r="112" spans="1:7" s="33" customFormat="1" ht="30" x14ac:dyDescent="0.25">
      <c r="A112" s="123" t="s">
        <v>286</v>
      </c>
      <c r="B112" s="126" t="s">
        <v>161</v>
      </c>
      <c r="C112" s="123" t="s">
        <v>162</v>
      </c>
      <c r="D112" s="127" t="s">
        <v>296</v>
      </c>
      <c r="E112" s="124">
        <v>43861</v>
      </c>
      <c r="F112" s="123" t="s">
        <v>167</v>
      </c>
      <c r="G112" s="125">
        <v>14.4</v>
      </c>
    </row>
    <row r="113" spans="1:7" s="33" customFormat="1" ht="30" x14ac:dyDescent="0.25">
      <c r="A113" s="123" t="s">
        <v>287</v>
      </c>
      <c r="B113" s="126" t="s">
        <v>161</v>
      </c>
      <c r="C113" s="123" t="s">
        <v>162</v>
      </c>
      <c r="D113" s="127" t="s">
        <v>309</v>
      </c>
      <c r="E113" s="124">
        <v>43890</v>
      </c>
      <c r="F113" s="123" t="s">
        <v>163</v>
      </c>
      <c r="G113" s="125">
        <v>1388.16</v>
      </c>
    </row>
    <row r="114" spans="1:7" s="33" customFormat="1" ht="45" x14ac:dyDescent="0.25">
      <c r="A114" s="123" t="s">
        <v>288</v>
      </c>
      <c r="B114" s="126" t="s">
        <v>161</v>
      </c>
      <c r="C114" s="123" t="s">
        <v>162</v>
      </c>
      <c r="D114" s="127" t="s">
        <v>309</v>
      </c>
      <c r="E114" s="124">
        <v>43890</v>
      </c>
      <c r="F114" s="126" t="s">
        <v>164</v>
      </c>
      <c r="G114" s="125">
        <v>411.84</v>
      </c>
    </row>
    <row r="115" spans="1:7" s="33" customFormat="1" ht="30" x14ac:dyDescent="0.25">
      <c r="A115" s="123" t="s">
        <v>289</v>
      </c>
      <c r="B115" s="126" t="s">
        <v>161</v>
      </c>
      <c r="C115" s="123" t="s">
        <v>162</v>
      </c>
      <c r="D115" s="127" t="s">
        <v>309</v>
      </c>
      <c r="E115" s="124">
        <v>43890</v>
      </c>
      <c r="F115" s="123" t="s">
        <v>166</v>
      </c>
      <c r="G115" s="125">
        <v>594</v>
      </c>
    </row>
    <row r="116" spans="1:7" s="33" customFormat="1" ht="30" x14ac:dyDescent="0.25">
      <c r="A116" s="123" t="s">
        <v>290</v>
      </c>
      <c r="B116" s="126" t="s">
        <v>161</v>
      </c>
      <c r="C116" s="123" t="s">
        <v>162</v>
      </c>
      <c r="D116" s="127" t="s">
        <v>309</v>
      </c>
      <c r="E116" s="124">
        <v>43890</v>
      </c>
      <c r="F116" s="123" t="s">
        <v>167</v>
      </c>
      <c r="G116" s="125">
        <v>14.4</v>
      </c>
    </row>
    <row r="117" spans="1:7" s="33" customFormat="1" ht="30" x14ac:dyDescent="0.25">
      <c r="A117" s="123" t="s">
        <v>291</v>
      </c>
      <c r="B117" s="126" t="s">
        <v>161</v>
      </c>
      <c r="C117" s="123" t="s">
        <v>162</v>
      </c>
      <c r="D117" s="127" t="s">
        <v>309</v>
      </c>
      <c r="E117" s="124">
        <v>43890</v>
      </c>
      <c r="F117" s="123" t="s">
        <v>310</v>
      </c>
      <c r="G117" s="125">
        <v>684.48</v>
      </c>
    </row>
    <row r="118" spans="1:7" s="33" customFormat="1" ht="45" x14ac:dyDescent="0.25">
      <c r="A118" s="123" t="s">
        <v>292</v>
      </c>
      <c r="B118" s="126" t="s">
        <v>161</v>
      </c>
      <c r="C118" s="123" t="s">
        <v>162</v>
      </c>
      <c r="D118" s="127" t="s">
        <v>309</v>
      </c>
      <c r="E118" s="124">
        <v>43890</v>
      </c>
      <c r="F118" s="126" t="s">
        <v>164</v>
      </c>
      <c r="G118" s="125">
        <v>73.41</v>
      </c>
    </row>
    <row r="119" spans="1:7" s="33" customFormat="1" ht="30" x14ac:dyDescent="0.25">
      <c r="A119" s="123" t="s">
        <v>293</v>
      </c>
      <c r="B119" s="126" t="s">
        <v>161</v>
      </c>
      <c r="C119" s="123" t="s">
        <v>162</v>
      </c>
      <c r="D119" s="127" t="s">
        <v>309</v>
      </c>
      <c r="E119" s="124">
        <v>43890</v>
      </c>
      <c r="F119" s="123" t="s">
        <v>166</v>
      </c>
      <c r="G119" s="125">
        <v>250.1</v>
      </c>
    </row>
    <row r="120" spans="1:7" s="33" customFormat="1" ht="30" x14ac:dyDescent="0.25">
      <c r="A120" s="123" t="s">
        <v>294</v>
      </c>
      <c r="B120" s="126" t="s">
        <v>161</v>
      </c>
      <c r="C120" s="123" t="s">
        <v>162</v>
      </c>
      <c r="D120" s="127" t="s">
        <v>309</v>
      </c>
      <c r="E120" s="124">
        <v>43890</v>
      </c>
      <c r="F120" s="123" t="s">
        <v>167</v>
      </c>
      <c r="G120" s="125">
        <v>6.06</v>
      </c>
    </row>
    <row r="121" spans="1:7" s="33" customFormat="1" ht="30" x14ac:dyDescent="0.25">
      <c r="A121" s="123" t="s">
        <v>295</v>
      </c>
      <c r="B121" s="126" t="s">
        <v>161</v>
      </c>
      <c r="C121" s="123" t="s">
        <v>162</v>
      </c>
      <c r="D121" s="127" t="s">
        <v>311</v>
      </c>
      <c r="E121" s="124">
        <v>43921</v>
      </c>
      <c r="F121" s="123" t="s">
        <v>163</v>
      </c>
      <c r="G121" s="125">
        <v>1307.8699999999999</v>
      </c>
    </row>
    <row r="122" spans="1:7" s="33" customFormat="1" ht="45" x14ac:dyDescent="0.25">
      <c r="A122" s="123" t="s">
        <v>297</v>
      </c>
      <c r="B122" s="126" t="s">
        <v>161</v>
      </c>
      <c r="C122" s="123" t="s">
        <v>162</v>
      </c>
      <c r="D122" s="127" t="s">
        <v>311</v>
      </c>
      <c r="E122" s="124">
        <v>43921</v>
      </c>
      <c r="F122" s="126" t="s">
        <v>164</v>
      </c>
      <c r="G122" s="125">
        <v>388.02</v>
      </c>
    </row>
    <row r="123" spans="1:7" s="33" customFormat="1" ht="30" x14ac:dyDescent="0.25">
      <c r="A123" s="123" t="s">
        <v>298</v>
      </c>
      <c r="B123" s="126" t="s">
        <v>161</v>
      </c>
      <c r="C123" s="123" t="s">
        <v>162</v>
      </c>
      <c r="D123" s="127" t="s">
        <v>311</v>
      </c>
      <c r="E123" s="124">
        <v>43921</v>
      </c>
      <c r="F123" s="123" t="s">
        <v>166</v>
      </c>
      <c r="G123" s="125">
        <v>559.64</v>
      </c>
    </row>
    <row r="124" spans="1:7" s="33" customFormat="1" ht="30" x14ac:dyDescent="0.25">
      <c r="A124" s="123" t="s">
        <v>299</v>
      </c>
      <c r="B124" s="126" t="s">
        <v>161</v>
      </c>
      <c r="C124" s="123" t="s">
        <v>162</v>
      </c>
      <c r="D124" s="127" t="s">
        <v>311</v>
      </c>
      <c r="E124" s="124">
        <v>43921</v>
      </c>
      <c r="F124" s="123" t="s">
        <v>167</v>
      </c>
      <c r="G124" s="125">
        <v>13.57</v>
      </c>
    </row>
    <row r="125" spans="1:7" s="33" customFormat="1" ht="30" x14ac:dyDescent="0.25">
      <c r="A125" s="123" t="s">
        <v>300</v>
      </c>
      <c r="B125" s="126" t="s">
        <v>161</v>
      </c>
      <c r="C125" s="123" t="s">
        <v>162</v>
      </c>
      <c r="D125" s="127" t="s">
        <v>311</v>
      </c>
      <c r="E125" s="124">
        <v>43921</v>
      </c>
      <c r="F125" s="123" t="s">
        <v>310</v>
      </c>
      <c r="G125" s="125">
        <v>1409.17</v>
      </c>
    </row>
    <row r="126" spans="1:7" s="33" customFormat="1" ht="45" x14ac:dyDescent="0.25">
      <c r="A126" s="123" t="s">
        <v>301</v>
      </c>
      <c r="B126" s="126" t="s">
        <v>161</v>
      </c>
      <c r="C126" s="123" t="s">
        <v>162</v>
      </c>
      <c r="D126" s="127" t="s">
        <v>311</v>
      </c>
      <c r="E126" s="124">
        <v>43921</v>
      </c>
      <c r="F126" s="126" t="s">
        <v>164</v>
      </c>
      <c r="G126" s="125">
        <v>372.17</v>
      </c>
    </row>
    <row r="127" spans="1:7" s="33" customFormat="1" ht="30" x14ac:dyDescent="0.25">
      <c r="A127" s="123" t="s">
        <v>302</v>
      </c>
      <c r="B127" s="126" t="s">
        <v>161</v>
      </c>
      <c r="C127" s="123" t="s">
        <v>162</v>
      </c>
      <c r="D127" s="127" t="s">
        <v>311</v>
      </c>
      <c r="E127" s="124">
        <v>43921</v>
      </c>
      <c r="F127" s="123" t="s">
        <v>166</v>
      </c>
      <c r="G127" s="125">
        <v>587.84</v>
      </c>
    </row>
    <row r="128" spans="1:7" s="33" customFormat="1" ht="30" x14ac:dyDescent="0.25">
      <c r="A128" s="123" t="s">
        <v>303</v>
      </c>
      <c r="B128" s="126" t="s">
        <v>161</v>
      </c>
      <c r="C128" s="123" t="s">
        <v>162</v>
      </c>
      <c r="D128" s="127" t="s">
        <v>311</v>
      </c>
      <c r="E128" s="124">
        <v>43921</v>
      </c>
      <c r="F128" s="123" t="s">
        <v>167</v>
      </c>
      <c r="G128" s="125">
        <v>14.25</v>
      </c>
    </row>
    <row r="129" spans="1:7" s="33" customFormat="1" ht="30" x14ac:dyDescent="0.25">
      <c r="A129" s="123" t="s">
        <v>304</v>
      </c>
      <c r="B129" s="126" t="s">
        <v>161</v>
      </c>
      <c r="C129" s="123" t="s">
        <v>162</v>
      </c>
      <c r="D129" s="127" t="s">
        <v>312</v>
      </c>
      <c r="E129" s="124">
        <v>43951</v>
      </c>
      <c r="F129" s="123" t="s">
        <v>163</v>
      </c>
      <c r="G129" s="125">
        <v>1178.6099999999999</v>
      </c>
    </row>
    <row r="130" spans="1:7" s="33" customFormat="1" ht="45" x14ac:dyDescent="0.25">
      <c r="A130" s="123" t="s">
        <v>305</v>
      </c>
      <c r="B130" s="126" t="s">
        <v>161</v>
      </c>
      <c r="C130" s="123" t="s">
        <v>162</v>
      </c>
      <c r="D130" s="127" t="s">
        <v>312</v>
      </c>
      <c r="E130" s="124">
        <v>43951</v>
      </c>
      <c r="F130" s="126" t="s">
        <v>164</v>
      </c>
      <c r="G130" s="125">
        <v>349.67</v>
      </c>
    </row>
    <row r="131" spans="1:7" s="33" customFormat="1" ht="30" x14ac:dyDescent="0.25">
      <c r="A131" s="123" t="s">
        <v>306</v>
      </c>
      <c r="B131" s="126" t="s">
        <v>161</v>
      </c>
      <c r="C131" s="123" t="s">
        <v>162</v>
      </c>
      <c r="D131" s="127" t="s">
        <v>312</v>
      </c>
      <c r="E131" s="124">
        <v>43951</v>
      </c>
      <c r="F131" s="123" t="s">
        <v>166</v>
      </c>
      <c r="G131" s="125">
        <v>504.33</v>
      </c>
    </row>
    <row r="132" spans="1:7" s="33" customFormat="1" ht="30" x14ac:dyDescent="0.25">
      <c r="A132" s="123" t="s">
        <v>307</v>
      </c>
      <c r="B132" s="126" t="s">
        <v>161</v>
      </c>
      <c r="C132" s="123" t="s">
        <v>162</v>
      </c>
      <c r="D132" s="127" t="s">
        <v>312</v>
      </c>
      <c r="E132" s="124">
        <v>43951</v>
      </c>
      <c r="F132" s="123" t="s">
        <v>167</v>
      </c>
      <c r="G132" s="125">
        <v>12.23</v>
      </c>
    </row>
    <row r="133" spans="1:7" s="33" customFormat="1" ht="30" x14ac:dyDescent="0.25">
      <c r="A133" s="123" t="s">
        <v>308</v>
      </c>
      <c r="B133" s="126" t="s">
        <v>161</v>
      </c>
      <c r="C133" s="123" t="s">
        <v>162</v>
      </c>
      <c r="D133" s="127" t="s">
        <v>312</v>
      </c>
      <c r="E133" s="124">
        <v>43951</v>
      </c>
      <c r="F133" s="123" t="s">
        <v>310</v>
      </c>
      <c r="G133" s="125">
        <v>1262.49</v>
      </c>
    </row>
    <row r="134" spans="1:7" s="33" customFormat="1" ht="45" x14ac:dyDescent="0.25">
      <c r="A134" s="123" t="s">
        <v>313</v>
      </c>
      <c r="B134" s="126" t="s">
        <v>161</v>
      </c>
      <c r="C134" s="123" t="s">
        <v>162</v>
      </c>
      <c r="D134" s="127" t="s">
        <v>312</v>
      </c>
      <c r="E134" s="124">
        <v>43951</v>
      </c>
      <c r="F134" s="126" t="s">
        <v>164</v>
      </c>
      <c r="G134" s="125">
        <v>296.63</v>
      </c>
    </row>
    <row r="135" spans="1:7" s="33" customFormat="1" ht="30" x14ac:dyDescent="0.25">
      <c r="A135" s="123" t="s">
        <v>314</v>
      </c>
      <c r="B135" s="126" t="s">
        <v>161</v>
      </c>
      <c r="C135" s="123" t="s">
        <v>162</v>
      </c>
      <c r="D135" s="127" t="s">
        <v>312</v>
      </c>
      <c r="E135" s="124">
        <v>43951</v>
      </c>
      <c r="F135" s="123" t="s">
        <v>166</v>
      </c>
      <c r="G135" s="125">
        <v>514.51</v>
      </c>
    </row>
    <row r="136" spans="1:7" s="33" customFormat="1" ht="30" x14ac:dyDescent="0.25">
      <c r="A136" s="123" t="s">
        <v>315</v>
      </c>
      <c r="B136" s="126" t="s">
        <v>161</v>
      </c>
      <c r="C136" s="123" t="s">
        <v>162</v>
      </c>
      <c r="D136" s="127" t="s">
        <v>312</v>
      </c>
      <c r="E136" s="124">
        <v>43951</v>
      </c>
      <c r="F136" s="123" t="s">
        <v>167</v>
      </c>
      <c r="G136" s="125">
        <v>12.47</v>
      </c>
    </row>
    <row r="137" spans="1:7" s="33" customFormat="1" ht="30" x14ac:dyDescent="0.25">
      <c r="A137" s="123" t="s">
        <v>316</v>
      </c>
      <c r="B137" s="126" t="s">
        <v>161</v>
      </c>
      <c r="C137" s="123" t="s">
        <v>162</v>
      </c>
      <c r="D137" s="127" t="s">
        <v>324</v>
      </c>
      <c r="E137" s="124">
        <v>43982</v>
      </c>
      <c r="F137" s="123" t="s">
        <v>163</v>
      </c>
      <c r="G137" s="125">
        <v>1019.02</v>
      </c>
    </row>
    <row r="138" spans="1:7" s="33" customFormat="1" ht="45" x14ac:dyDescent="0.25">
      <c r="A138" s="123" t="s">
        <v>317</v>
      </c>
      <c r="B138" s="126" t="s">
        <v>161</v>
      </c>
      <c r="C138" s="123" t="s">
        <v>162</v>
      </c>
      <c r="D138" s="127" t="s">
        <v>324</v>
      </c>
      <c r="E138" s="124">
        <v>43982</v>
      </c>
      <c r="F138" s="126" t="s">
        <v>164</v>
      </c>
      <c r="G138" s="125">
        <v>302.33</v>
      </c>
    </row>
    <row r="139" spans="1:7" s="33" customFormat="1" ht="30" x14ac:dyDescent="0.25">
      <c r="A139" s="123" t="s">
        <v>318</v>
      </c>
      <c r="B139" s="126" t="s">
        <v>161</v>
      </c>
      <c r="C139" s="123" t="s">
        <v>162</v>
      </c>
      <c r="D139" s="127" t="s">
        <v>324</v>
      </c>
      <c r="E139" s="124">
        <v>43982</v>
      </c>
      <c r="F139" s="123" t="s">
        <v>166</v>
      </c>
      <c r="G139" s="125">
        <v>436.04</v>
      </c>
    </row>
    <row r="140" spans="1:7" s="33" customFormat="1" ht="30" x14ac:dyDescent="0.25">
      <c r="A140" s="123" t="s">
        <v>319</v>
      </c>
      <c r="B140" s="126" t="s">
        <v>161</v>
      </c>
      <c r="C140" s="123" t="s">
        <v>162</v>
      </c>
      <c r="D140" s="127" t="s">
        <v>324</v>
      </c>
      <c r="E140" s="124">
        <v>43982</v>
      </c>
      <c r="F140" s="123" t="s">
        <v>167</v>
      </c>
      <c r="G140" s="125">
        <v>10.57</v>
      </c>
    </row>
    <row r="141" spans="1:7" s="33" customFormat="1" ht="30" x14ac:dyDescent="0.25">
      <c r="A141" s="123" t="s">
        <v>320</v>
      </c>
      <c r="B141" s="126" t="s">
        <v>161</v>
      </c>
      <c r="C141" s="123" t="s">
        <v>162</v>
      </c>
      <c r="D141" s="127" t="s">
        <v>324</v>
      </c>
      <c r="E141" s="124">
        <v>43982</v>
      </c>
      <c r="F141" s="123" t="s">
        <v>310</v>
      </c>
      <c r="G141" s="125">
        <v>1346.97</v>
      </c>
    </row>
    <row r="142" spans="1:7" s="33" customFormat="1" ht="45" x14ac:dyDescent="0.25">
      <c r="A142" s="123" t="s">
        <v>321</v>
      </c>
      <c r="B142" s="126" t="s">
        <v>161</v>
      </c>
      <c r="C142" s="123" t="s">
        <v>162</v>
      </c>
      <c r="D142" s="127" t="s">
        <v>324</v>
      </c>
      <c r="E142" s="124">
        <v>43982</v>
      </c>
      <c r="F142" s="126" t="s">
        <v>164</v>
      </c>
      <c r="G142" s="125">
        <v>340.13</v>
      </c>
    </row>
    <row r="143" spans="1:7" s="33" customFormat="1" ht="30" x14ac:dyDescent="0.25">
      <c r="A143" s="123" t="s">
        <v>322</v>
      </c>
      <c r="B143" s="126" t="s">
        <v>161</v>
      </c>
      <c r="C143" s="123" t="s">
        <v>162</v>
      </c>
      <c r="D143" s="127" t="s">
        <v>324</v>
      </c>
      <c r="E143" s="124">
        <v>43982</v>
      </c>
      <c r="F143" s="123" t="s">
        <v>166</v>
      </c>
      <c r="G143" s="125">
        <v>556.74</v>
      </c>
    </row>
    <row r="144" spans="1:7" s="33" customFormat="1" ht="30" x14ac:dyDescent="0.25">
      <c r="A144" s="123" t="s">
        <v>323</v>
      </c>
      <c r="B144" s="126" t="s">
        <v>161</v>
      </c>
      <c r="C144" s="123" t="s">
        <v>162</v>
      </c>
      <c r="D144" s="127" t="s">
        <v>324</v>
      </c>
      <c r="E144" s="124">
        <v>43982</v>
      </c>
      <c r="F144" s="123" t="s">
        <v>167</v>
      </c>
      <c r="G144" s="125">
        <v>13.5</v>
      </c>
    </row>
    <row r="145" spans="1:7" s="33" customFormat="1" ht="30" x14ac:dyDescent="0.25">
      <c r="A145" s="123" t="s">
        <v>325</v>
      </c>
      <c r="B145" s="126" t="s">
        <v>161</v>
      </c>
      <c r="C145" s="123" t="s">
        <v>162</v>
      </c>
      <c r="D145" s="127" t="s">
        <v>333</v>
      </c>
      <c r="E145" s="124">
        <v>44012</v>
      </c>
      <c r="F145" s="123" t="s">
        <v>163</v>
      </c>
      <c r="G145" s="125">
        <v>1388.16</v>
      </c>
    </row>
    <row r="146" spans="1:7" s="33" customFormat="1" ht="45" x14ac:dyDescent="0.25">
      <c r="A146" s="123" t="s">
        <v>326</v>
      </c>
      <c r="B146" s="126" t="s">
        <v>161</v>
      </c>
      <c r="C146" s="123" t="s">
        <v>162</v>
      </c>
      <c r="D146" s="127" t="s">
        <v>333</v>
      </c>
      <c r="E146" s="124">
        <v>44012</v>
      </c>
      <c r="F146" s="126" t="s">
        <v>164</v>
      </c>
      <c r="G146" s="125">
        <v>411.84</v>
      </c>
    </row>
    <row r="147" spans="1:7" s="33" customFormat="1" ht="30" x14ac:dyDescent="0.25">
      <c r="A147" s="123" t="s">
        <v>327</v>
      </c>
      <c r="B147" s="126" t="s">
        <v>161</v>
      </c>
      <c r="C147" s="123" t="s">
        <v>162</v>
      </c>
      <c r="D147" s="127" t="s">
        <v>333</v>
      </c>
      <c r="E147" s="124">
        <v>44012</v>
      </c>
      <c r="F147" s="123" t="s">
        <v>166</v>
      </c>
      <c r="G147" s="125">
        <v>594</v>
      </c>
    </row>
    <row r="148" spans="1:7" s="33" customFormat="1" ht="30" x14ac:dyDescent="0.25">
      <c r="A148" s="123" t="s">
        <v>328</v>
      </c>
      <c r="B148" s="126" t="s">
        <v>161</v>
      </c>
      <c r="C148" s="123" t="s">
        <v>162</v>
      </c>
      <c r="D148" s="127" t="s">
        <v>333</v>
      </c>
      <c r="E148" s="124">
        <v>44012</v>
      </c>
      <c r="F148" s="123" t="s">
        <v>167</v>
      </c>
      <c r="G148" s="125">
        <v>14.4</v>
      </c>
    </row>
    <row r="149" spans="1:7" s="33" customFormat="1" ht="30" x14ac:dyDescent="0.25">
      <c r="A149" s="123" t="s">
        <v>329</v>
      </c>
      <c r="B149" s="126" t="s">
        <v>161</v>
      </c>
      <c r="C149" s="123" t="s">
        <v>162</v>
      </c>
      <c r="D149" s="127" t="s">
        <v>333</v>
      </c>
      <c r="E149" s="124">
        <v>44012</v>
      </c>
      <c r="F149" s="123" t="s">
        <v>310</v>
      </c>
      <c r="G149" s="125">
        <v>1330.14</v>
      </c>
    </row>
    <row r="150" spans="1:7" s="33" customFormat="1" ht="45" x14ac:dyDescent="0.25">
      <c r="A150" s="123" t="s">
        <v>330</v>
      </c>
      <c r="B150" s="126" t="s">
        <v>161</v>
      </c>
      <c r="C150" s="123" t="s">
        <v>162</v>
      </c>
      <c r="D150" s="127" t="s">
        <v>333</v>
      </c>
      <c r="E150" s="124">
        <v>44012</v>
      </c>
      <c r="F150" s="126" t="s">
        <v>164</v>
      </c>
      <c r="G150" s="125">
        <v>331.46</v>
      </c>
    </row>
    <row r="151" spans="1:7" s="33" customFormat="1" ht="30" x14ac:dyDescent="0.25">
      <c r="A151" s="123" t="s">
        <v>331</v>
      </c>
      <c r="B151" s="126" t="s">
        <v>161</v>
      </c>
      <c r="C151" s="123" t="s">
        <v>162</v>
      </c>
      <c r="D151" s="127" t="s">
        <v>333</v>
      </c>
      <c r="E151" s="124">
        <v>44012</v>
      </c>
      <c r="F151" s="123" t="s">
        <v>166</v>
      </c>
      <c r="G151" s="125">
        <v>548.33000000000004</v>
      </c>
    </row>
    <row r="152" spans="1:7" s="33" customFormat="1" ht="30" x14ac:dyDescent="0.25">
      <c r="A152" s="123" t="s">
        <v>332</v>
      </c>
      <c r="B152" s="126" t="s">
        <v>161</v>
      </c>
      <c r="C152" s="123" t="s">
        <v>162</v>
      </c>
      <c r="D152" s="127" t="s">
        <v>333</v>
      </c>
      <c r="E152" s="124">
        <v>44012</v>
      </c>
      <c r="F152" s="123" t="s">
        <v>167</v>
      </c>
      <c r="G152" s="125">
        <v>13.29</v>
      </c>
    </row>
    <row r="153" spans="1:7" x14ac:dyDescent="0.25">
      <c r="A153" s="192" t="s">
        <v>152</v>
      </c>
      <c r="B153" s="193"/>
      <c r="C153" s="193"/>
      <c r="D153" s="193"/>
      <c r="E153" s="193"/>
      <c r="F153" s="194"/>
      <c r="G153" s="85">
        <f>SUM(G105:G152)</f>
        <v>25231.770000000008</v>
      </c>
    </row>
    <row r="154" spans="1:7" s="33" customFormat="1" x14ac:dyDescent="0.25">
      <c r="A154" s="31"/>
      <c r="B154" s="31"/>
      <c r="C154" s="31"/>
      <c r="D154" s="31"/>
      <c r="E154" s="32"/>
      <c r="F154" s="31"/>
      <c r="G154" s="75"/>
    </row>
    <row r="155" spans="1:7" s="33" customFormat="1" x14ac:dyDescent="0.25">
      <c r="A155" s="31"/>
      <c r="B155" s="31"/>
      <c r="C155" s="31"/>
      <c r="D155" s="31"/>
      <c r="E155" s="32"/>
      <c r="F155" s="31"/>
      <c r="G155" s="75"/>
    </row>
    <row r="156" spans="1:7" s="33" customFormat="1" x14ac:dyDescent="0.25">
      <c r="A156" s="31"/>
      <c r="B156" s="31"/>
      <c r="C156" s="31"/>
      <c r="D156" s="31"/>
      <c r="E156" s="32"/>
      <c r="F156" s="31"/>
      <c r="G156" s="75"/>
    </row>
    <row r="157" spans="1:7" s="33" customFormat="1" x14ac:dyDescent="0.25">
      <c r="A157" s="31"/>
      <c r="B157" s="31"/>
      <c r="C157" s="31"/>
      <c r="D157" s="31"/>
      <c r="E157" s="32"/>
      <c r="F157" s="31"/>
      <c r="G157" s="75"/>
    </row>
    <row r="158" spans="1:7" s="33" customFormat="1" x14ac:dyDescent="0.25">
      <c r="A158" s="31"/>
      <c r="B158" s="31"/>
      <c r="C158" s="31"/>
      <c r="D158" s="31"/>
      <c r="E158" s="32"/>
      <c r="F158" s="31"/>
      <c r="G158" s="75"/>
    </row>
    <row r="159" spans="1:7" s="33" customFormat="1" x14ac:dyDescent="0.25">
      <c r="A159" s="31"/>
      <c r="B159" s="31"/>
      <c r="C159" s="31"/>
      <c r="D159" s="31"/>
      <c r="E159" s="32"/>
      <c r="F159" s="31"/>
      <c r="G159" s="75"/>
    </row>
    <row r="160" spans="1:7" s="33" customFormat="1" x14ac:dyDescent="0.25">
      <c r="A160" s="31"/>
      <c r="B160" s="31"/>
      <c r="C160" s="31"/>
      <c r="D160" s="31"/>
      <c r="E160" s="32"/>
      <c r="F160" s="31"/>
      <c r="G160" s="75"/>
    </row>
    <row r="161" spans="1:7" s="33" customFormat="1" x14ac:dyDescent="0.25">
      <c r="A161" s="31"/>
      <c r="B161" s="31"/>
      <c r="C161" s="31"/>
      <c r="D161" s="31"/>
      <c r="E161" s="32"/>
      <c r="F161" s="31"/>
      <c r="G161" s="75"/>
    </row>
    <row r="162" spans="1:7" s="33" customFormat="1" x14ac:dyDescent="0.25">
      <c r="A162" s="31"/>
      <c r="B162" s="31"/>
      <c r="C162" s="31"/>
      <c r="D162" s="31"/>
      <c r="E162" s="32"/>
      <c r="F162" s="31"/>
      <c r="G162" s="75"/>
    </row>
    <row r="163" spans="1:7" s="33" customFormat="1" x14ac:dyDescent="0.25">
      <c r="A163" s="31"/>
      <c r="B163" s="31"/>
      <c r="C163" s="31"/>
      <c r="D163" s="31"/>
      <c r="E163" s="32"/>
      <c r="F163" s="31"/>
      <c r="G163" s="75"/>
    </row>
    <row r="164" spans="1:7" s="33" customFormat="1" x14ac:dyDescent="0.25">
      <c r="A164" s="31"/>
      <c r="B164" s="31"/>
      <c r="C164" s="31"/>
      <c r="D164" s="31"/>
      <c r="E164" s="32"/>
      <c r="F164" s="31"/>
      <c r="G164" s="75"/>
    </row>
    <row r="165" spans="1:7" s="33" customFormat="1" x14ac:dyDescent="0.25">
      <c r="A165" s="31"/>
      <c r="B165" s="31"/>
      <c r="C165" s="31"/>
      <c r="D165" s="31"/>
      <c r="E165" s="32"/>
      <c r="F165" s="31"/>
      <c r="G165" s="75"/>
    </row>
    <row r="166" spans="1:7" s="33" customFormat="1" x14ac:dyDescent="0.25">
      <c r="A166" s="31"/>
      <c r="B166" s="31"/>
      <c r="C166" s="31"/>
      <c r="D166" s="31"/>
      <c r="E166" s="32"/>
      <c r="F166" s="31"/>
      <c r="G166" s="75"/>
    </row>
    <row r="167" spans="1:7" s="33" customFormat="1" x14ac:dyDescent="0.25">
      <c r="A167" s="31"/>
      <c r="B167" s="31"/>
      <c r="C167" s="31"/>
      <c r="D167" s="31"/>
      <c r="E167" s="32"/>
      <c r="F167" s="31"/>
      <c r="G167" s="75"/>
    </row>
    <row r="168" spans="1:7" s="33" customFormat="1" x14ac:dyDescent="0.25">
      <c r="A168" s="31"/>
      <c r="B168" s="31"/>
      <c r="C168" s="31"/>
      <c r="D168" s="31"/>
      <c r="E168" s="32"/>
      <c r="F168" s="31"/>
      <c r="G168" s="75"/>
    </row>
    <row r="169" spans="1:7" s="33" customFormat="1" x14ac:dyDescent="0.25">
      <c r="A169" s="31"/>
      <c r="B169" s="31"/>
      <c r="C169" s="31"/>
      <c r="D169" s="31"/>
      <c r="E169" s="32"/>
      <c r="F169" s="31"/>
      <c r="G169" s="75"/>
    </row>
    <row r="170" spans="1:7" s="33" customFormat="1" x14ac:dyDescent="0.25">
      <c r="A170" s="31"/>
      <c r="B170" s="31"/>
      <c r="C170" s="31"/>
      <c r="D170" s="31"/>
      <c r="E170" s="32"/>
      <c r="F170" s="31"/>
      <c r="G170" s="75"/>
    </row>
    <row r="171" spans="1:7" x14ac:dyDescent="0.25">
      <c r="A171" s="192" t="s">
        <v>153</v>
      </c>
      <c r="B171" s="193"/>
      <c r="C171" s="193"/>
      <c r="D171" s="193"/>
      <c r="E171" s="193"/>
      <c r="F171" s="194"/>
      <c r="G171" s="85">
        <f>SUM(G154:G170)</f>
        <v>0</v>
      </c>
    </row>
    <row r="172" spans="1:7" x14ac:dyDescent="0.25">
      <c r="A172" s="185" t="s">
        <v>59</v>
      </c>
      <c r="B172" s="185"/>
      <c r="C172" s="186"/>
      <c r="D172" s="20"/>
      <c r="E172" s="20"/>
      <c r="F172" s="20"/>
      <c r="G172" s="85">
        <f>G55+G104+G153+G171</f>
        <v>80887.850000000006</v>
      </c>
    </row>
  </sheetData>
  <sheetProtection formatCells="0" formatColumns="0" insertColumns="0" insertRows="0" deleteColumns="0" deleteRows="0" selectLockedCells="1"/>
  <mergeCells count="9">
    <mergeCell ref="A172:C172"/>
    <mergeCell ref="B4:F4"/>
    <mergeCell ref="G4:G6"/>
    <mergeCell ref="A5:A6"/>
    <mergeCell ref="B5:F5"/>
    <mergeCell ref="A55:F55"/>
    <mergeCell ref="A104:F104"/>
    <mergeCell ref="A153:F153"/>
    <mergeCell ref="A171:F171"/>
  </mergeCells>
  <pageMargins left="0.7" right="0.7" top="0.75" bottom="0.75" header="0.3" footer="0.3"/>
  <pageSetup paperSize="9" orientation="portrait" r:id="rId1"/>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G48"/>
  <sheetViews>
    <sheetView topLeftCell="A13" workbookViewId="0">
      <selection activeCell="L14" sqref="L14"/>
    </sheetView>
  </sheetViews>
  <sheetFormatPr defaultColWidth="9.140625" defaultRowHeight="15.75" x14ac:dyDescent="0.25"/>
  <cols>
    <col min="1" max="1" width="9.140625" style="1"/>
    <col min="2" max="2" width="15.85546875" style="22" customWidth="1"/>
    <col min="3" max="3" width="24.140625" style="1" customWidth="1"/>
    <col min="4" max="4" width="16.7109375" customWidth="1"/>
    <col min="5" max="5" width="12.140625" customWidth="1"/>
    <col min="6" max="6" width="25.28515625" style="22" customWidth="1"/>
    <col min="7" max="7" width="10.140625" style="1" bestFit="1" customWidth="1"/>
    <col min="8" max="16384" width="9.140625" style="1"/>
  </cols>
  <sheetData>
    <row r="1" spans="1:7" x14ac:dyDescent="0.25">
      <c r="A1" s="3" t="s">
        <v>97</v>
      </c>
      <c r="B1" s="3"/>
    </row>
    <row r="2" spans="1:7" x14ac:dyDescent="0.25">
      <c r="A2" s="100" t="s">
        <v>96</v>
      </c>
    </row>
    <row r="3" spans="1:7" x14ac:dyDescent="0.25">
      <c r="A3" s="4"/>
      <c r="B3" s="187" t="s">
        <v>10</v>
      </c>
      <c r="C3" s="187"/>
      <c r="D3" s="187"/>
      <c r="E3" s="187"/>
      <c r="F3" s="187"/>
      <c r="G3" s="188" t="s">
        <v>15</v>
      </c>
    </row>
    <row r="4" spans="1:7" x14ac:dyDescent="0.25">
      <c r="A4" s="183" t="s">
        <v>1</v>
      </c>
      <c r="B4" s="189" t="s">
        <v>77</v>
      </c>
      <c r="C4" s="190"/>
      <c r="D4" s="190"/>
      <c r="E4" s="190"/>
      <c r="F4" s="191"/>
      <c r="G4" s="188"/>
    </row>
    <row r="5" spans="1:7" ht="47.25" x14ac:dyDescent="0.25">
      <c r="A5" s="184"/>
      <c r="B5" s="6" t="s">
        <v>48</v>
      </c>
      <c r="C5" s="6" t="s">
        <v>49</v>
      </c>
      <c r="D5" s="6" t="s">
        <v>50</v>
      </c>
      <c r="E5" s="6" t="s">
        <v>51</v>
      </c>
      <c r="F5" s="6" t="s">
        <v>52</v>
      </c>
      <c r="G5" s="188"/>
    </row>
    <row r="6" spans="1:7" s="33" customFormat="1" x14ac:dyDescent="0.25">
      <c r="A6" s="31"/>
      <c r="B6" s="31"/>
      <c r="C6" s="31"/>
      <c r="D6" s="31"/>
      <c r="E6" s="32"/>
      <c r="F6" s="31"/>
      <c r="G6" s="75"/>
    </row>
    <row r="7" spans="1:7" s="22" customFormat="1" x14ac:dyDescent="0.25">
      <c r="A7" s="192" t="s">
        <v>150</v>
      </c>
      <c r="B7" s="193"/>
      <c r="C7" s="193"/>
      <c r="D7" s="193"/>
      <c r="E7" s="193"/>
      <c r="F7" s="194"/>
      <c r="G7" s="85">
        <f>SUM(G6:G6)</f>
        <v>0</v>
      </c>
    </row>
    <row r="8" spans="1:7" s="33" customFormat="1" x14ac:dyDescent="0.25">
      <c r="A8" s="38" t="s">
        <v>95</v>
      </c>
      <c r="B8" s="38" t="s">
        <v>119</v>
      </c>
      <c r="C8" s="38"/>
      <c r="D8" s="31"/>
      <c r="E8" s="32"/>
      <c r="F8" s="31"/>
      <c r="G8" s="75"/>
    </row>
    <row r="9" spans="1:7" s="33" customFormat="1" ht="45" x14ac:dyDescent="0.25">
      <c r="A9" s="123" t="s">
        <v>37</v>
      </c>
      <c r="B9" s="123" t="s">
        <v>220</v>
      </c>
      <c r="C9" s="123" t="s">
        <v>230</v>
      </c>
      <c r="D9" s="123" t="s">
        <v>232</v>
      </c>
      <c r="E9" s="124">
        <v>43768</v>
      </c>
      <c r="F9" s="126" t="s">
        <v>335</v>
      </c>
      <c r="G9" s="125">
        <v>200</v>
      </c>
    </row>
    <row r="10" spans="1:7" s="33" customFormat="1" ht="45" x14ac:dyDescent="0.25">
      <c r="A10" s="123" t="s">
        <v>7</v>
      </c>
      <c r="B10" s="123" t="s">
        <v>220</v>
      </c>
      <c r="C10" s="123" t="s">
        <v>231</v>
      </c>
      <c r="D10" s="123" t="s">
        <v>233</v>
      </c>
      <c r="E10" s="124">
        <v>43801</v>
      </c>
      <c r="F10" s="126" t="s">
        <v>336</v>
      </c>
      <c r="G10" s="125">
        <v>12.45</v>
      </c>
    </row>
    <row r="11" spans="1:7" s="22" customFormat="1" x14ac:dyDescent="0.25">
      <c r="A11" s="192" t="s">
        <v>151</v>
      </c>
      <c r="B11" s="193"/>
      <c r="C11" s="193"/>
      <c r="D11" s="193"/>
      <c r="E11" s="193"/>
      <c r="F11" s="194"/>
      <c r="G11" s="85">
        <f>SUM(G8:G10)</f>
        <v>212.45</v>
      </c>
    </row>
    <row r="12" spans="1:7" s="33" customFormat="1" x14ac:dyDescent="0.25">
      <c r="A12" s="31"/>
      <c r="B12" s="31"/>
      <c r="C12" s="31"/>
      <c r="D12" s="31"/>
      <c r="E12" s="32"/>
      <c r="F12" s="31"/>
      <c r="G12" s="75"/>
    </row>
    <row r="13" spans="1:7" s="33" customFormat="1" x14ac:dyDescent="0.25">
      <c r="A13" s="31"/>
      <c r="B13" s="31"/>
      <c r="C13" s="31"/>
      <c r="D13" s="31"/>
      <c r="E13" s="32"/>
      <c r="F13" s="31"/>
      <c r="G13" s="75"/>
    </row>
    <row r="14" spans="1:7" s="33" customFormat="1" x14ac:dyDescent="0.25">
      <c r="A14" s="31"/>
      <c r="B14" s="31"/>
      <c r="C14" s="31"/>
      <c r="D14" s="31"/>
      <c r="E14" s="32"/>
      <c r="F14" s="31"/>
      <c r="G14" s="75"/>
    </row>
    <row r="15" spans="1:7" s="33" customFormat="1" x14ac:dyDescent="0.25">
      <c r="A15" s="31"/>
      <c r="B15" s="31"/>
      <c r="C15" s="31"/>
      <c r="D15" s="31"/>
      <c r="E15" s="32"/>
      <c r="F15" s="31"/>
      <c r="G15" s="75"/>
    </row>
    <row r="16" spans="1:7" s="33" customFormat="1" x14ac:dyDescent="0.25">
      <c r="A16" s="31"/>
      <c r="B16" s="31"/>
      <c r="C16" s="31"/>
      <c r="D16" s="31"/>
      <c r="E16" s="32"/>
      <c r="F16" s="31"/>
      <c r="G16" s="75"/>
    </row>
    <row r="17" spans="1:7" s="33" customFormat="1" x14ac:dyDescent="0.25">
      <c r="A17" s="31"/>
      <c r="B17" s="31"/>
      <c r="C17" s="31"/>
      <c r="D17" s="31"/>
      <c r="E17" s="32"/>
      <c r="F17" s="31"/>
      <c r="G17" s="75"/>
    </row>
    <row r="18" spans="1:7" s="33" customFormat="1" x14ac:dyDescent="0.25">
      <c r="A18" s="31"/>
      <c r="B18" s="31"/>
      <c r="C18" s="31"/>
      <c r="D18" s="31"/>
      <c r="E18" s="32"/>
      <c r="F18" s="31"/>
      <c r="G18" s="75"/>
    </row>
    <row r="19" spans="1:7" s="33" customFormat="1" x14ac:dyDescent="0.25">
      <c r="A19" s="31"/>
      <c r="B19" s="31"/>
      <c r="C19" s="31"/>
      <c r="D19" s="31"/>
      <c r="E19" s="32"/>
      <c r="F19" s="31"/>
      <c r="G19" s="75"/>
    </row>
    <row r="20" spans="1:7" s="33" customFormat="1" x14ac:dyDescent="0.25">
      <c r="A20" s="31"/>
      <c r="B20" s="31"/>
      <c r="C20" s="31"/>
      <c r="D20" s="31"/>
      <c r="E20" s="32"/>
      <c r="F20" s="31"/>
      <c r="G20" s="75"/>
    </row>
    <row r="21" spans="1:7" s="33" customFormat="1" x14ac:dyDescent="0.25">
      <c r="A21" s="31"/>
      <c r="B21" s="31"/>
      <c r="C21" s="31"/>
      <c r="D21" s="31"/>
      <c r="E21" s="32"/>
      <c r="F21" s="31"/>
      <c r="G21" s="75"/>
    </row>
    <row r="22" spans="1:7" s="33" customFormat="1" x14ac:dyDescent="0.25">
      <c r="A22" s="31"/>
      <c r="B22" s="31"/>
      <c r="C22" s="31"/>
      <c r="D22" s="31"/>
      <c r="E22" s="32"/>
      <c r="F22" s="31"/>
      <c r="G22" s="75"/>
    </row>
    <row r="23" spans="1:7" s="33" customFormat="1" x14ac:dyDescent="0.25">
      <c r="A23" s="31"/>
      <c r="B23" s="31"/>
      <c r="C23" s="31"/>
      <c r="D23" s="31"/>
      <c r="E23" s="32"/>
      <c r="F23" s="31"/>
      <c r="G23" s="75"/>
    </row>
    <row r="24" spans="1:7" s="33" customFormat="1" x14ac:dyDescent="0.25">
      <c r="A24" s="31"/>
      <c r="B24" s="31"/>
      <c r="C24" s="31"/>
      <c r="D24" s="31"/>
      <c r="E24" s="32"/>
      <c r="F24" s="31"/>
      <c r="G24" s="75"/>
    </row>
    <row r="25" spans="1:7" s="33" customFormat="1" x14ac:dyDescent="0.25">
      <c r="A25" s="31"/>
      <c r="B25" s="31"/>
      <c r="C25" s="31"/>
      <c r="D25" s="31"/>
      <c r="E25" s="32"/>
      <c r="F25" s="31"/>
      <c r="G25" s="75"/>
    </row>
    <row r="26" spans="1:7" s="33" customFormat="1" x14ac:dyDescent="0.25">
      <c r="A26" s="31"/>
      <c r="B26" s="31"/>
      <c r="C26" s="31"/>
      <c r="D26" s="31"/>
      <c r="E26" s="32"/>
      <c r="F26" s="31"/>
      <c r="G26" s="75"/>
    </row>
    <row r="27" spans="1:7" s="33" customFormat="1" x14ac:dyDescent="0.25">
      <c r="A27" s="31"/>
      <c r="B27" s="31"/>
      <c r="C27" s="31"/>
      <c r="D27" s="31"/>
      <c r="E27" s="32"/>
      <c r="F27" s="31"/>
      <c r="G27" s="75"/>
    </row>
    <row r="28" spans="1:7" s="33" customFormat="1" x14ac:dyDescent="0.25">
      <c r="A28" s="31"/>
      <c r="B28" s="31"/>
      <c r="C28" s="31"/>
      <c r="D28" s="31"/>
      <c r="E28" s="32"/>
      <c r="F28" s="31"/>
      <c r="G28" s="75"/>
    </row>
    <row r="29" spans="1:7" s="22" customFormat="1" x14ac:dyDescent="0.25">
      <c r="A29" s="192" t="s">
        <v>152</v>
      </c>
      <c r="B29" s="193"/>
      <c r="C29" s="193"/>
      <c r="D29" s="193"/>
      <c r="E29" s="193"/>
      <c r="F29" s="194"/>
      <c r="G29" s="85">
        <f>SUM(G12:G28)</f>
        <v>0</v>
      </c>
    </row>
    <row r="30" spans="1:7" s="33" customFormat="1" x14ac:dyDescent="0.25">
      <c r="A30" s="31"/>
      <c r="B30" s="31"/>
      <c r="C30" s="31"/>
      <c r="D30" s="31"/>
      <c r="E30" s="32"/>
      <c r="F30" s="31"/>
      <c r="G30" s="75"/>
    </row>
    <row r="31" spans="1:7" s="33" customFormat="1" x14ac:dyDescent="0.25">
      <c r="A31" s="31"/>
      <c r="B31" s="31"/>
      <c r="C31" s="31"/>
      <c r="D31" s="31"/>
      <c r="E31" s="32"/>
      <c r="F31" s="31"/>
      <c r="G31" s="75"/>
    </row>
    <row r="32" spans="1:7" s="33" customFormat="1" x14ac:dyDescent="0.25">
      <c r="A32" s="31"/>
      <c r="B32" s="31"/>
      <c r="C32" s="31"/>
      <c r="D32" s="31"/>
      <c r="E32" s="32"/>
      <c r="F32" s="31"/>
      <c r="G32" s="75"/>
    </row>
    <row r="33" spans="1:7" s="33" customFormat="1" x14ac:dyDescent="0.25">
      <c r="A33" s="31"/>
      <c r="B33" s="31"/>
      <c r="C33" s="31"/>
      <c r="D33" s="31"/>
      <c r="E33" s="32"/>
      <c r="F33" s="31"/>
      <c r="G33" s="75"/>
    </row>
    <row r="34" spans="1:7" s="33" customFormat="1" x14ac:dyDescent="0.25">
      <c r="A34" s="31"/>
      <c r="B34" s="31"/>
      <c r="C34" s="31"/>
      <c r="D34" s="31"/>
      <c r="E34" s="32"/>
      <c r="F34" s="31"/>
      <c r="G34" s="75"/>
    </row>
    <row r="35" spans="1:7" s="33" customFormat="1" x14ac:dyDescent="0.25">
      <c r="A35" s="31"/>
      <c r="B35" s="31"/>
      <c r="C35" s="31"/>
      <c r="D35" s="31"/>
      <c r="E35" s="32"/>
      <c r="F35" s="31"/>
      <c r="G35" s="75"/>
    </row>
    <row r="36" spans="1:7" s="33" customFormat="1" x14ac:dyDescent="0.25">
      <c r="A36" s="31"/>
      <c r="B36" s="31"/>
      <c r="C36" s="31"/>
      <c r="D36" s="31"/>
      <c r="E36" s="32"/>
      <c r="F36" s="31"/>
      <c r="G36" s="75"/>
    </row>
    <row r="37" spans="1:7" s="33" customFormat="1" x14ac:dyDescent="0.25">
      <c r="A37" s="31"/>
      <c r="B37" s="31"/>
      <c r="C37" s="31"/>
      <c r="D37" s="31"/>
      <c r="E37" s="32"/>
      <c r="F37" s="31"/>
      <c r="G37" s="75"/>
    </row>
    <row r="38" spans="1:7" s="33" customFormat="1" x14ac:dyDescent="0.25">
      <c r="A38" s="31"/>
      <c r="B38" s="31"/>
      <c r="C38" s="31"/>
      <c r="D38" s="31"/>
      <c r="E38" s="32"/>
      <c r="F38" s="31"/>
      <c r="G38" s="75"/>
    </row>
    <row r="39" spans="1:7" s="33" customFormat="1" x14ac:dyDescent="0.25">
      <c r="A39" s="31"/>
      <c r="B39" s="31"/>
      <c r="C39" s="31"/>
      <c r="D39" s="31"/>
      <c r="E39" s="32"/>
      <c r="F39" s="31"/>
      <c r="G39" s="75"/>
    </row>
    <row r="40" spans="1:7" s="33" customFormat="1" x14ac:dyDescent="0.25">
      <c r="A40" s="31"/>
      <c r="B40" s="31"/>
      <c r="C40" s="31"/>
      <c r="D40" s="31"/>
      <c r="E40" s="32"/>
      <c r="F40" s="31"/>
      <c r="G40" s="75"/>
    </row>
    <row r="41" spans="1:7" s="33" customFormat="1" x14ac:dyDescent="0.25">
      <c r="A41" s="31"/>
      <c r="B41" s="31"/>
      <c r="C41" s="31"/>
      <c r="D41" s="31"/>
      <c r="E41" s="32"/>
      <c r="F41" s="31"/>
      <c r="G41" s="75"/>
    </row>
    <row r="42" spans="1:7" s="33" customFormat="1" x14ac:dyDescent="0.25">
      <c r="A42" s="31"/>
      <c r="B42" s="31"/>
      <c r="C42" s="31"/>
      <c r="D42" s="31"/>
      <c r="E42" s="32"/>
      <c r="F42" s="31"/>
      <c r="G42" s="75"/>
    </row>
    <row r="43" spans="1:7" s="33" customFormat="1" x14ac:dyDescent="0.25">
      <c r="A43" s="31"/>
      <c r="B43" s="31"/>
      <c r="C43" s="31"/>
      <c r="D43" s="31"/>
      <c r="E43" s="32"/>
      <c r="F43" s="31"/>
      <c r="G43" s="75"/>
    </row>
    <row r="44" spans="1:7" s="33" customFormat="1" x14ac:dyDescent="0.25">
      <c r="A44" s="31"/>
      <c r="B44" s="31"/>
      <c r="C44" s="31"/>
      <c r="D44" s="31"/>
      <c r="E44" s="32"/>
      <c r="F44" s="31"/>
      <c r="G44" s="75"/>
    </row>
    <row r="45" spans="1:7" s="33" customFormat="1" x14ac:dyDescent="0.25">
      <c r="A45" s="31"/>
      <c r="B45" s="31"/>
      <c r="C45" s="31"/>
      <c r="D45" s="31"/>
      <c r="E45" s="32"/>
      <c r="F45" s="31"/>
      <c r="G45" s="75"/>
    </row>
    <row r="46" spans="1:7" s="33" customFormat="1" x14ac:dyDescent="0.25">
      <c r="A46" s="31"/>
      <c r="B46" s="31"/>
      <c r="C46" s="31"/>
      <c r="D46" s="31"/>
      <c r="E46" s="32"/>
      <c r="F46" s="31"/>
      <c r="G46" s="75"/>
    </row>
    <row r="47" spans="1:7" s="22" customFormat="1" x14ac:dyDescent="0.25">
      <c r="A47" s="192" t="s">
        <v>153</v>
      </c>
      <c r="B47" s="193"/>
      <c r="C47" s="193"/>
      <c r="D47" s="193"/>
      <c r="E47" s="193"/>
      <c r="F47" s="194"/>
      <c r="G47" s="85">
        <f>SUM(G30:G46)</f>
        <v>0</v>
      </c>
    </row>
    <row r="48" spans="1:7" x14ac:dyDescent="0.25">
      <c r="A48" s="185" t="s">
        <v>155</v>
      </c>
      <c r="B48" s="185"/>
      <c r="C48" s="186"/>
      <c r="D48" s="20"/>
      <c r="E48" s="20"/>
      <c r="F48" s="20"/>
      <c r="G48" s="85">
        <f>G7+G11+G29+G47</f>
        <v>212.45</v>
      </c>
    </row>
  </sheetData>
  <sheetProtection formatCells="0" formatColumns="0" insertColumns="0" insertRows="0" deleteColumns="0" deleteRows="0" selectLockedCells="1"/>
  <mergeCells count="9">
    <mergeCell ref="G3:G5"/>
    <mergeCell ref="A48:C48"/>
    <mergeCell ref="A4:A5"/>
    <mergeCell ref="B3:F3"/>
    <mergeCell ref="B4:F4"/>
    <mergeCell ref="A7:F7"/>
    <mergeCell ref="A11:F11"/>
    <mergeCell ref="A29:F29"/>
    <mergeCell ref="A47:F47"/>
  </mergeCells>
  <pageMargins left="0.7" right="0.7" top="0.75" bottom="0.75" header="0.3" footer="0.3"/>
  <pageSetup paperSize="9" orientation="portrait" r:id="rId1"/>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G78"/>
  <sheetViews>
    <sheetView topLeftCell="A31" zoomScaleNormal="100" workbookViewId="0">
      <selection activeCell="D66" sqref="D66"/>
    </sheetView>
  </sheetViews>
  <sheetFormatPr defaultColWidth="9.140625" defaultRowHeight="15.75" x14ac:dyDescent="0.25"/>
  <cols>
    <col min="1" max="1" width="9.140625" style="22"/>
    <col min="2" max="2" width="18.28515625" style="22" customWidth="1"/>
    <col min="3" max="3" width="25.5703125" style="22" customWidth="1"/>
    <col min="4" max="4" width="16.7109375" style="16" customWidth="1"/>
    <col min="5" max="5" width="15.7109375" style="16" customWidth="1"/>
    <col min="6" max="6" width="15.42578125" style="22" customWidth="1"/>
    <col min="7" max="16384" width="9.140625" style="22"/>
  </cols>
  <sheetData>
    <row r="1" spans="1:7" x14ac:dyDescent="0.25">
      <c r="A1" s="3" t="s">
        <v>103</v>
      </c>
      <c r="B1" s="3"/>
    </row>
    <row r="2" spans="1:7" x14ac:dyDescent="0.25">
      <c r="A2" s="100" t="s">
        <v>96</v>
      </c>
    </row>
    <row r="3" spans="1:7" x14ac:dyDescent="0.25">
      <c r="A3" s="20"/>
      <c r="B3" s="187" t="s">
        <v>10</v>
      </c>
      <c r="C3" s="187"/>
      <c r="D3" s="187"/>
      <c r="E3" s="187"/>
      <c r="F3" s="187"/>
      <c r="G3" s="188" t="s">
        <v>15</v>
      </c>
    </row>
    <row r="4" spans="1:7" x14ac:dyDescent="0.25">
      <c r="A4" s="183" t="s">
        <v>1</v>
      </c>
      <c r="B4" s="189" t="s">
        <v>76</v>
      </c>
      <c r="C4" s="190"/>
      <c r="D4" s="190"/>
      <c r="E4" s="190"/>
      <c r="F4" s="191"/>
      <c r="G4" s="188"/>
    </row>
    <row r="5" spans="1:7" ht="31.5" x14ac:dyDescent="0.25">
      <c r="A5" s="184"/>
      <c r="B5" s="6" t="s">
        <v>48</v>
      </c>
      <c r="C5" s="6" t="s">
        <v>49</v>
      </c>
      <c r="D5" s="6" t="s">
        <v>50</v>
      </c>
      <c r="E5" s="6" t="s">
        <v>51</v>
      </c>
      <c r="F5" s="6" t="s">
        <v>52</v>
      </c>
      <c r="G5" s="188"/>
    </row>
    <row r="6" spans="1:7" s="33" customFormat="1" x14ac:dyDescent="0.25">
      <c r="A6" s="31"/>
      <c r="B6" s="31"/>
      <c r="C6" s="31"/>
      <c r="D6" s="31"/>
      <c r="E6" s="32"/>
      <c r="F6" s="31"/>
      <c r="G6" s="75"/>
    </row>
    <row r="7" spans="1:7" s="33" customFormat="1" x14ac:dyDescent="0.25">
      <c r="A7" s="31"/>
      <c r="B7" s="31"/>
      <c r="C7" s="31"/>
      <c r="D7" s="31"/>
      <c r="E7" s="32"/>
      <c r="F7" s="31"/>
      <c r="G7" s="75"/>
    </row>
    <row r="8" spans="1:7" s="33" customFormat="1" x14ac:dyDescent="0.25">
      <c r="A8" s="31"/>
      <c r="B8" s="31"/>
      <c r="C8" s="31"/>
      <c r="D8" s="31"/>
      <c r="E8" s="32"/>
      <c r="F8" s="31"/>
      <c r="G8" s="75"/>
    </row>
    <row r="9" spans="1:7" s="33" customFormat="1" x14ac:dyDescent="0.25">
      <c r="A9" s="31"/>
      <c r="B9" s="31"/>
      <c r="C9" s="31"/>
      <c r="D9" s="31"/>
      <c r="E9" s="32"/>
      <c r="F9" s="31"/>
      <c r="G9" s="75"/>
    </row>
    <row r="10" spans="1:7" s="33" customFormat="1" x14ac:dyDescent="0.25">
      <c r="A10" s="31"/>
      <c r="B10" s="31"/>
      <c r="C10" s="31"/>
      <c r="D10" s="31"/>
      <c r="E10" s="32"/>
      <c r="F10" s="31"/>
      <c r="G10" s="75"/>
    </row>
    <row r="11" spans="1:7" s="33" customFormat="1" x14ac:dyDescent="0.25">
      <c r="A11" s="31"/>
      <c r="B11" s="31"/>
      <c r="C11" s="31"/>
      <c r="D11" s="31"/>
      <c r="E11" s="32"/>
      <c r="F11" s="31"/>
      <c r="G11" s="75"/>
    </row>
    <row r="12" spans="1:7" s="33" customFormat="1" x14ac:dyDescent="0.25">
      <c r="A12" s="31"/>
      <c r="B12" s="31"/>
      <c r="C12" s="31"/>
      <c r="D12" s="31"/>
      <c r="E12" s="32"/>
      <c r="F12" s="31"/>
      <c r="G12" s="75"/>
    </row>
    <row r="13" spans="1:7" s="33" customFormat="1" x14ac:dyDescent="0.25">
      <c r="A13" s="31"/>
      <c r="B13" s="31"/>
      <c r="C13" s="31"/>
      <c r="D13" s="31"/>
      <c r="E13" s="32"/>
      <c r="F13" s="31"/>
      <c r="G13" s="75"/>
    </row>
    <row r="14" spans="1:7" s="33" customFormat="1" x14ac:dyDescent="0.25">
      <c r="A14" s="31"/>
      <c r="B14" s="31"/>
      <c r="C14" s="31"/>
      <c r="D14" s="31"/>
      <c r="E14" s="32"/>
      <c r="F14" s="31"/>
      <c r="G14" s="75"/>
    </row>
    <row r="15" spans="1:7" s="33" customFormat="1" x14ac:dyDescent="0.25">
      <c r="A15" s="31"/>
      <c r="B15" s="31"/>
      <c r="C15" s="31"/>
      <c r="D15" s="31"/>
      <c r="E15" s="32"/>
      <c r="F15" s="31"/>
      <c r="G15" s="75"/>
    </row>
    <row r="16" spans="1:7" s="33" customFormat="1" x14ac:dyDescent="0.25">
      <c r="A16" s="31"/>
      <c r="B16" s="31"/>
      <c r="C16" s="31"/>
      <c r="D16" s="31"/>
      <c r="E16" s="32"/>
      <c r="F16" s="31"/>
      <c r="G16" s="75"/>
    </row>
    <row r="17" spans="1:7" s="33" customFormat="1" x14ac:dyDescent="0.25">
      <c r="A17" s="31"/>
      <c r="B17" s="31"/>
      <c r="C17" s="31"/>
      <c r="D17" s="31"/>
      <c r="E17" s="32"/>
      <c r="F17" s="31"/>
      <c r="G17" s="75"/>
    </row>
    <row r="18" spans="1:7" s="33" customFormat="1" x14ac:dyDescent="0.25">
      <c r="A18" s="31"/>
      <c r="B18" s="31"/>
      <c r="C18" s="31"/>
      <c r="D18" s="31"/>
      <c r="E18" s="32"/>
      <c r="F18" s="31"/>
      <c r="G18" s="75"/>
    </row>
    <row r="19" spans="1:7" s="33" customFormat="1" x14ac:dyDescent="0.25">
      <c r="A19" s="31"/>
      <c r="B19" s="31"/>
      <c r="C19" s="31"/>
      <c r="D19" s="31"/>
      <c r="E19" s="32"/>
      <c r="F19" s="31"/>
      <c r="G19" s="75"/>
    </row>
    <row r="20" spans="1:7" s="33" customFormat="1" x14ac:dyDescent="0.25">
      <c r="A20" s="31"/>
      <c r="B20" s="31"/>
      <c r="C20" s="31"/>
      <c r="D20" s="31"/>
      <c r="E20" s="32"/>
      <c r="F20" s="31"/>
      <c r="G20" s="75"/>
    </row>
    <row r="21" spans="1:7" s="33" customFormat="1" x14ac:dyDescent="0.25">
      <c r="A21" s="31"/>
      <c r="B21" s="31"/>
      <c r="C21" s="31"/>
      <c r="D21" s="31"/>
      <c r="E21" s="32"/>
      <c r="F21" s="31"/>
      <c r="G21" s="75"/>
    </row>
    <row r="22" spans="1:7" s="33" customFormat="1" x14ac:dyDescent="0.25">
      <c r="A22" s="31"/>
      <c r="B22" s="31"/>
      <c r="C22" s="31"/>
      <c r="D22" s="31"/>
      <c r="E22" s="32"/>
      <c r="F22" s="31"/>
      <c r="G22" s="75"/>
    </row>
    <row r="23" spans="1:7" x14ac:dyDescent="0.25">
      <c r="A23" s="192" t="s">
        <v>150</v>
      </c>
      <c r="B23" s="193"/>
      <c r="C23" s="193"/>
      <c r="D23" s="193"/>
      <c r="E23" s="193"/>
      <c r="F23" s="194"/>
      <c r="G23" s="85">
        <f>SUM(G6:G22)</f>
        <v>0</v>
      </c>
    </row>
    <row r="24" spans="1:7" s="33" customFormat="1" x14ac:dyDescent="0.25">
      <c r="A24" s="31"/>
      <c r="B24" s="31"/>
      <c r="C24" s="31"/>
      <c r="D24" s="31"/>
      <c r="E24" s="32"/>
      <c r="F24" s="31"/>
      <c r="G24" s="75"/>
    </row>
    <row r="25" spans="1:7" s="33" customFormat="1" x14ac:dyDescent="0.25">
      <c r="A25" s="31"/>
      <c r="B25" s="31"/>
      <c r="C25" s="31"/>
      <c r="D25" s="31"/>
      <c r="E25" s="32"/>
      <c r="F25" s="31"/>
      <c r="G25" s="75"/>
    </row>
    <row r="26" spans="1:7" s="33" customFormat="1" x14ac:dyDescent="0.25">
      <c r="A26" s="31"/>
      <c r="B26" s="31"/>
      <c r="C26" s="31"/>
      <c r="D26" s="31"/>
      <c r="E26" s="32"/>
      <c r="F26" s="31"/>
      <c r="G26" s="75"/>
    </row>
    <row r="27" spans="1:7" s="33" customFormat="1" x14ac:dyDescent="0.25">
      <c r="A27" s="31"/>
      <c r="B27" s="31"/>
      <c r="C27" s="31"/>
      <c r="D27" s="31"/>
      <c r="E27" s="32"/>
      <c r="F27" s="31"/>
      <c r="G27" s="75"/>
    </row>
    <row r="28" spans="1:7" s="33" customFormat="1" x14ac:dyDescent="0.25">
      <c r="A28" s="31"/>
      <c r="B28" s="31"/>
      <c r="C28" s="31"/>
      <c r="D28" s="31"/>
      <c r="E28" s="32"/>
      <c r="F28" s="31"/>
      <c r="G28" s="75"/>
    </row>
    <row r="29" spans="1:7" s="33" customFormat="1" x14ac:dyDescent="0.25">
      <c r="A29" s="31"/>
      <c r="B29" s="31"/>
      <c r="C29" s="31"/>
      <c r="D29" s="31"/>
      <c r="E29" s="32"/>
      <c r="F29" s="31"/>
      <c r="G29" s="75"/>
    </row>
    <row r="30" spans="1:7" s="33" customFormat="1" x14ac:dyDescent="0.25">
      <c r="A30" s="31"/>
      <c r="B30" s="31"/>
      <c r="C30" s="31"/>
      <c r="D30" s="31"/>
      <c r="E30" s="32"/>
      <c r="F30" s="31"/>
      <c r="G30" s="75"/>
    </row>
    <row r="31" spans="1:7" s="33" customFormat="1" x14ac:dyDescent="0.25">
      <c r="A31" s="31"/>
      <c r="B31" s="31"/>
      <c r="C31" s="31"/>
      <c r="D31" s="31"/>
      <c r="E31" s="32"/>
      <c r="F31" s="31"/>
      <c r="G31" s="75"/>
    </row>
    <row r="32" spans="1:7" s="33" customFormat="1" x14ac:dyDescent="0.25">
      <c r="A32" s="31"/>
      <c r="B32" s="31"/>
      <c r="C32" s="31"/>
      <c r="D32" s="31"/>
      <c r="E32" s="32"/>
      <c r="F32" s="31"/>
      <c r="G32" s="75"/>
    </row>
    <row r="33" spans="1:7" s="33" customFormat="1" x14ac:dyDescent="0.25">
      <c r="A33" s="31"/>
      <c r="B33" s="31"/>
      <c r="C33" s="31"/>
      <c r="D33" s="31"/>
      <c r="E33" s="32"/>
      <c r="F33" s="31"/>
      <c r="G33" s="75"/>
    </row>
    <row r="34" spans="1:7" s="33" customFormat="1" x14ac:dyDescent="0.25">
      <c r="A34" s="31"/>
      <c r="B34" s="31"/>
      <c r="C34" s="31"/>
      <c r="D34" s="31"/>
      <c r="E34" s="32"/>
      <c r="F34" s="31"/>
      <c r="G34" s="75"/>
    </row>
    <row r="35" spans="1:7" s="33" customFormat="1" x14ac:dyDescent="0.25">
      <c r="A35" s="31"/>
      <c r="B35" s="31"/>
      <c r="C35" s="31"/>
      <c r="D35" s="31"/>
      <c r="E35" s="32"/>
      <c r="F35" s="31"/>
      <c r="G35" s="75"/>
    </row>
    <row r="36" spans="1:7" s="33" customFormat="1" x14ac:dyDescent="0.25">
      <c r="A36" s="31"/>
      <c r="B36" s="31"/>
      <c r="C36" s="31"/>
      <c r="D36" s="31"/>
      <c r="E36" s="32"/>
      <c r="F36" s="31"/>
      <c r="G36" s="75"/>
    </row>
    <row r="37" spans="1:7" s="33" customFormat="1" x14ac:dyDescent="0.25">
      <c r="A37" s="31"/>
      <c r="B37" s="31"/>
      <c r="C37" s="31"/>
      <c r="D37" s="31"/>
      <c r="E37" s="32"/>
      <c r="F37" s="31"/>
      <c r="G37" s="75"/>
    </row>
    <row r="38" spans="1:7" s="33" customFormat="1" x14ac:dyDescent="0.25">
      <c r="A38" s="31"/>
      <c r="B38" s="31"/>
      <c r="C38" s="31"/>
      <c r="D38" s="31"/>
      <c r="E38" s="32"/>
      <c r="F38" s="31"/>
      <c r="G38" s="75"/>
    </row>
    <row r="39" spans="1:7" s="33" customFormat="1" x14ac:dyDescent="0.25">
      <c r="A39" s="31"/>
      <c r="B39" s="31"/>
      <c r="C39" s="31"/>
      <c r="D39" s="31"/>
      <c r="E39" s="32"/>
      <c r="F39" s="31"/>
      <c r="G39" s="75"/>
    </row>
    <row r="40" spans="1:7" s="33" customFormat="1" x14ac:dyDescent="0.25">
      <c r="A40" s="31"/>
      <c r="B40" s="31"/>
      <c r="C40" s="31"/>
      <c r="D40" s="31"/>
      <c r="E40" s="32"/>
      <c r="F40" s="31"/>
      <c r="G40" s="75"/>
    </row>
    <row r="41" spans="1:7" x14ac:dyDescent="0.25">
      <c r="A41" s="192" t="s">
        <v>151</v>
      </c>
      <c r="B41" s="193"/>
      <c r="C41" s="193"/>
      <c r="D41" s="193"/>
      <c r="E41" s="193"/>
      <c r="F41" s="194"/>
      <c r="G41" s="85">
        <f>SUM(G24:G40)</f>
        <v>0</v>
      </c>
    </row>
    <row r="42" spans="1:7" s="33" customFormat="1" x14ac:dyDescent="0.25">
      <c r="A42" s="31"/>
      <c r="B42" s="31"/>
      <c r="C42" s="31"/>
      <c r="D42" s="31"/>
      <c r="E42" s="32"/>
      <c r="F42" s="31"/>
      <c r="G42" s="75"/>
    </row>
    <row r="43" spans="1:7" s="33" customFormat="1" x14ac:dyDescent="0.25">
      <c r="A43" s="31"/>
      <c r="B43" s="31"/>
      <c r="C43" s="31"/>
      <c r="D43" s="31"/>
      <c r="E43" s="32"/>
      <c r="F43" s="31"/>
      <c r="G43" s="75"/>
    </row>
    <row r="44" spans="1:7" s="33" customFormat="1" x14ac:dyDescent="0.25">
      <c r="A44" s="31"/>
      <c r="B44" s="31"/>
      <c r="C44" s="31"/>
      <c r="D44" s="31"/>
      <c r="E44" s="32"/>
      <c r="F44" s="31"/>
      <c r="G44" s="75"/>
    </row>
    <row r="45" spans="1:7" s="33" customFormat="1" x14ac:dyDescent="0.25">
      <c r="A45" s="31"/>
      <c r="B45" s="31"/>
      <c r="C45" s="31"/>
      <c r="D45" s="31"/>
      <c r="E45" s="32"/>
      <c r="F45" s="31"/>
      <c r="G45" s="75"/>
    </row>
    <row r="46" spans="1:7" s="33" customFormat="1" x14ac:dyDescent="0.25">
      <c r="A46" s="31"/>
      <c r="B46" s="31"/>
      <c r="C46" s="31"/>
      <c r="D46" s="31"/>
      <c r="E46" s="32"/>
      <c r="F46" s="31"/>
      <c r="G46" s="75"/>
    </row>
    <row r="47" spans="1:7" s="33" customFormat="1" x14ac:dyDescent="0.25">
      <c r="A47" s="31"/>
      <c r="B47" s="31"/>
      <c r="C47" s="31"/>
      <c r="D47" s="31"/>
      <c r="E47" s="32"/>
      <c r="F47" s="31"/>
      <c r="G47" s="75"/>
    </row>
    <row r="48" spans="1:7" s="33" customFormat="1" x14ac:dyDescent="0.25">
      <c r="A48" s="31"/>
      <c r="B48" s="31"/>
      <c r="C48" s="31"/>
      <c r="D48" s="31"/>
      <c r="E48" s="32"/>
      <c r="F48" s="31"/>
      <c r="G48" s="75"/>
    </row>
    <row r="49" spans="1:7" s="33" customFormat="1" x14ac:dyDescent="0.25">
      <c r="A49" s="31"/>
      <c r="B49" s="31"/>
      <c r="C49" s="31"/>
      <c r="D49" s="31"/>
      <c r="E49" s="32"/>
      <c r="F49" s="31"/>
      <c r="G49" s="75"/>
    </row>
    <row r="50" spans="1:7" s="33" customFormat="1" x14ac:dyDescent="0.25">
      <c r="A50" s="31"/>
      <c r="B50" s="31"/>
      <c r="C50" s="31"/>
      <c r="D50" s="31"/>
      <c r="E50" s="32"/>
      <c r="F50" s="31"/>
      <c r="G50" s="75"/>
    </row>
    <row r="51" spans="1:7" s="33" customFormat="1" x14ac:dyDescent="0.25">
      <c r="A51" s="31"/>
      <c r="B51" s="31"/>
      <c r="C51" s="31"/>
      <c r="D51" s="31"/>
      <c r="E51" s="32"/>
      <c r="F51" s="31"/>
      <c r="G51" s="75"/>
    </row>
    <row r="52" spans="1:7" s="33" customFormat="1" x14ac:dyDescent="0.25">
      <c r="A52" s="31"/>
      <c r="B52" s="31"/>
      <c r="C52" s="31"/>
      <c r="D52" s="31"/>
      <c r="E52" s="32"/>
      <c r="F52" s="31"/>
      <c r="G52" s="75"/>
    </row>
    <row r="53" spans="1:7" s="33" customFormat="1" x14ac:dyDescent="0.25">
      <c r="A53" s="31"/>
      <c r="B53" s="31"/>
      <c r="C53" s="31"/>
      <c r="D53" s="31"/>
      <c r="E53" s="32"/>
      <c r="F53" s="31"/>
      <c r="G53" s="75"/>
    </row>
    <row r="54" spans="1:7" s="33" customFormat="1" x14ac:dyDescent="0.25">
      <c r="A54" s="31"/>
      <c r="B54" s="31"/>
      <c r="C54" s="31"/>
      <c r="D54" s="31"/>
      <c r="E54" s="32"/>
      <c r="F54" s="31"/>
      <c r="G54" s="75"/>
    </row>
    <row r="55" spans="1:7" s="33" customFormat="1" x14ac:dyDescent="0.25">
      <c r="A55" s="31"/>
      <c r="B55" s="31"/>
      <c r="C55" s="31"/>
      <c r="D55" s="31"/>
      <c r="E55" s="32"/>
      <c r="F55" s="31"/>
      <c r="G55" s="75"/>
    </row>
    <row r="56" spans="1:7" s="33" customFormat="1" x14ac:dyDescent="0.25">
      <c r="A56" s="31"/>
      <c r="B56" s="31"/>
      <c r="C56" s="31"/>
      <c r="D56" s="31"/>
      <c r="E56" s="32"/>
      <c r="F56" s="31"/>
      <c r="G56" s="75"/>
    </row>
    <row r="57" spans="1:7" s="33" customFormat="1" x14ac:dyDescent="0.25">
      <c r="A57" s="31"/>
      <c r="B57" s="31"/>
      <c r="C57" s="31"/>
      <c r="D57" s="31"/>
      <c r="E57" s="32"/>
      <c r="F57" s="31"/>
      <c r="G57" s="75"/>
    </row>
    <row r="58" spans="1:7" s="33" customFormat="1" x14ac:dyDescent="0.25">
      <c r="A58" s="31"/>
      <c r="B58" s="31"/>
      <c r="C58" s="31"/>
      <c r="D58" s="31"/>
      <c r="E58" s="32"/>
      <c r="F58" s="31"/>
      <c r="G58" s="75"/>
    </row>
    <row r="59" spans="1:7" x14ac:dyDescent="0.25">
      <c r="A59" s="192" t="s">
        <v>152</v>
      </c>
      <c r="B59" s="193"/>
      <c r="C59" s="193"/>
      <c r="D59" s="193"/>
      <c r="E59" s="193"/>
      <c r="F59" s="194"/>
      <c r="G59" s="85">
        <f>SUM(G42:G58)</f>
        <v>0</v>
      </c>
    </row>
    <row r="60" spans="1:7" s="33" customFormat="1" x14ac:dyDescent="0.25">
      <c r="A60" s="31"/>
      <c r="B60" s="31"/>
      <c r="C60" s="31"/>
      <c r="D60" s="31"/>
      <c r="E60" s="32"/>
      <c r="F60" s="31"/>
      <c r="G60" s="75"/>
    </row>
    <row r="61" spans="1:7" s="33" customFormat="1" x14ac:dyDescent="0.25">
      <c r="A61" s="31"/>
      <c r="B61" s="31"/>
      <c r="C61" s="31"/>
      <c r="D61" s="31"/>
      <c r="E61" s="32"/>
      <c r="F61" s="31"/>
      <c r="G61" s="75"/>
    </row>
    <row r="62" spans="1:7" s="33" customFormat="1" x14ac:dyDescent="0.25">
      <c r="A62" s="31"/>
      <c r="B62" s="31"/>
      <c r="C62" s="31"/>
      <c r="D62" s="31"/>
      <c r="E62" s="32"/>
      <c r="F62" s="31"/>
      <c r="G62" s="75"/>
    </row>
    <row r="63" spans="1:7" s="33" customFormat="1" x14ac:dyDescent="0.25">
      <c r="A63" s="31"/>
      <c r="B63" s="31"/>
      <c r="C63" s="31"/>
      <c r="D63" s="31"/>
      <c r="E63" s="32"/>
      <c r="F63" s="31"/>
      <c r="G63" s="75"/>
    </row>
    <row r="64" spans="1:7" s="33" customFormat="1" x14ac:dyDescent="0.25">
      <c r="A64" s="31"/>
      <c r="B64" s="31"/>
      <c r="C64" s="31"/>
      <c r="D64" s="31"/>
      <c r="E64" s="32"/>
      <c r="F64" s="31"/>
      <c r="G64" s="75"/>
    </row>
    <row r="65" spans="1:7" s="33" customFormat="1" x14ac:dyDescent="0.25">
      <c r="A65" s="31"/>
      <c r="B65" s="31"/>
      <c r="C65" s="31"/>
      <c r="D65" s="31"/>
      <c r="E65" s="32"/>
      <c r="F65" s="31"/>
      <c r="G65" s="75"/>
    </row>
    <row r="66" spans="1:7" s="33" customFormat="1" x14ac:dyDescent="0.25">
      <c r="A66" s="31"/>
      <c r="B66" s="31"/>
      <c r="C66" s="31"/>
      <c r="D66" s="31"/>
      <c r="E66" s="32"/>
      <c r="F66" s="31"/>
      <c r="G66" s="75"/>
    </row>
    <row r="67" spans="1:7" s="33" customFormat="1" x14ac:dyDescent="0.25">
      <c r="A67" s="31"/>
      <c r="B67" s="31"/>
      <c r="C67" s="31"/>
      <c r="D67" s="31"/>
      <c r="E67" s="32"/>
      <c r="F67" s="31"/>
      <c r="G67" s="75"/>
    </row>
    <row r="68" spans="1:7" s="33" customFormat="1" x14ac:dyDescent="0.25">
      <c r="A68" s="31"/>
      <c r="B68" s="31"/>
      <c r="C68" s="31"/>
      <c r="D68" s="31"/>
      <c r="E68" s="32"/>
      <c r="F68" s="31"/>
      <c r="G68" s="75"/>
    </row>
    <row r="69" spans="1:7" s="33" customFormat="1" x14ac:dyDescent="0.25">
      <c r="A69" s="31"/>
      <c r="B69" s="31"/>
      <c r="C69" s="31"/>
      <c r="D69" s="31"/>
      <c r="E69" s="32"/>
      <c r="F69" s="31"/>
      <c r="G69" s="75"/>
    </row>
    <row r="70" spans="1:7" s="33" customFormat="1" x14ac:dyDescent="0.25">
      <c r="A70" s="31"/>
      <c r="B70" s="31"/>
      <c r="C70" s="31"/>
      <c r="D70" s="31"/>
      <c r="E70" s="32"/>
      <c r="F70" s="31"/>
      <c r="G70" s="75"/>
    </row>
    <row r="71" spans="1:7" s="33" customFormat="1" x14ac:dyDescent="0.25">
      <c r="A71" s="31"/>
      <c r="B71" s="31"/>
      <c r="C71" s="31"/>
      <c r="D71" s="31"/>
      <c r="E71" s="32"/>
      <c r="F71" s="31"/>
      <c r="G71" s="75"/>
    </row>
    <row r="72" spans="1:7" s="33" customFormat="1" x14ac:dyDescent="0.25">
      <c r="A72" s="31"/>
      <c r="B72" s="31"/>
      <c r="C72" s="31"/>
      <c r="D72" s="31"/>
      <c r="E72" s="32"/>
      <c r="F72" s="31"/>
      <c r="G72" s="75"/>
    </row>
    <row r="73" spans="1:7" s="33" customFormat="1" x14ac:dyDescent="0.25">
      <c r="A73" s="31"/>
      <c r="B73" s="31"/>
      <c r="C73" s="31"/>
      <c r="D73" s="31"/>
      <c r="E73" s="32"/>
      <c r="F73" s="31"/>
      <c r="G73" s="75"/>
    </row>
    <row r="74" spans="1:7" s="33" customFormat="1" x14ac:dyDescent="0.25">
      <c r="A74" s="31"/>
      <c r="B74" s="31"/>
      <c r="C74" s="31"/>
      <c r="D74" s="31"/>
      <c r="E74" s="32"/>
      <c r="F74" s="31"/>
      <c r="G74" s="75"/>
    </row>
    <row r="75" spans="1:7" s="33" customFormat="1" x14ac:dyDescent="0.25">
      <c r="A75" s="31"/>
      <c r="B75" s="31"/>
      <c r="C75" s="31"/>
      <c r="D75" s="31"/>
      <c r="E75" s="32"/>
      <c r="F75" s="31"/>
      <c r="G75" s="75"/>
    </row>
    <row r="76" spans="1:7" s="33" customFormat="1" x14ac:dyDescent="0.25">
      <c r="A76" s="31"/>
      <c r="B76" s="31"/>
      <c r="C76" s="31"/>
      <c r="D76" s="31"/>
      <c r="E76" s="32"/>
      <c r="F76" s="31"/>
      <c r="G76" s="75"/>
    </row>
    <row r="77" spans="1:7" x14ac:dyDescent="0.25">
      <c r="A77" s="192" t="s">
        <v>153</v>
      </c>
      <c r="B77" s="193"/>
      <c r="C77" s="193"/>
      <c r="D77" s="193"/>
      <c r="E77" s="193"/>
      <c r="F77" s="194"/>
      <c r="G77" s="85">
        <f>SUM(G60:G76)</f>
        <v>0</v>
      </c>
    </row>
    <row r="78" spans="1:7" x14ac:dyDescent="0.25">
      <c r="A78" s="185" t="s">
        <v>82</v>
      </c>
      <c r="B78" s="185"/>
      <c r="C78" s="186"/>
      <c r="D78" s="20"/>
      <c r="E78" s="20"/>
      <c r="F78" s="20"/>
      <c r="G78" s="85">
        <f>G23+G41+G59+G77</f>
        <v>0</v>
      </c>
    </row>
  </sheetData>
  <sheetProtection formatCells="0" formatColumns="0" formatRows="0" insertColumns="0" insertRows="0" deleteColumns="0" deleteRows="0" selectLockedCells="1"/>
  <mergeCells count="9">
    <mergeCell ref="A78:C78"/>
    <mergeCell ref="B3:F3"/>
    <mergeCell ref="G3:G5"/>
    <mergeCell ref="A4:A5"/>
    <mergeCell ref="B4:F4"/>
    <mergeCell ref="A23:F23"/>
    <mergeCell ref="A41:F41"/>
    <mergeCell ref="A59:F59"/>
    <mergeCell ref="A77:F77"/>
  </mergeCells>
  <pageMargins left="0.7" right="0.7" top="0.75" bottom="0.75" header="0.3" footer="0.3"/>
  <pageSetup paperSize="9" orientation="portrait" verticalDpi="0" r:id="rId1"/>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G78"/>
  <sheetViews>
    <sheetView zoomScaleNormal="100" workbookViewId="0">
      <selection activeCell="A78" sqref="A78:C78"/>
    </sheetView>
  </sheetViews>
  <sheetFormatPr defaultColWidth="9.140625" defaultRowHeight="15.75" x14ac:dyDescent="0.25"/>
  <cols>
    <col min="1" max="1" width="9.140625" style="22"/>
    <col min="2" max="2" width="18.28515625" style="22" customWidth="1"/>
    <col min="3" max="3" width="25.5703125" style="22" customWidth="1"/>
    <col min="4" max="4" width="16.7109375" style="16" customWidth="1"/>
    <col min="5" max="5" width="15.7109375" style="16" customWidth="1"/>
    <col min="6" max="6" width="15.42578125" style="22" customWidth="1"/>
    <col min="7" max="16384" width="9.140625" style="22"/>
  </cols>
  <sheetData>
    <row r="1" spans="1:7" x14ac:dyDescent="0.25">
      <c r="A1" s="3" t="s">
        <v>149</v>
      </c>
      <c r="B1" s="3"/>
    </row>
    <row r="2" spans="1:7" x14ac:dyDescent="0.25">
      <c r="A2" s="100" t="s">
        <v>96</v>
      </c>
    </row>
    <row r="3" spans="1:7" x14ac:dyDescent="0.25">
      <c r="A3" s="20"/>
      <c r="B3" s="187" t="s">
        <v>10</v>
      </c>
      <c r="C3" s="187"/>
      <c r="D3" s="187"/>
      <c r="E3" s="187"/>
      <c r="F3" s="187"/>
      <c r="G3" s="188" t="s">
        <v>15</v>
      </c>
    </row>
    <row r="4" spans="1:7" x14ac:dyDescent="0.25">
      <c r="A4" s="183" t="s">
        <v>1</v>
      </c>
      <c r="B4" s="189" t="s">
        <v>76</v>
      </c>
      <c r="C4" s="190"/>
      <c r="D4" s="190"/>
      <c r="E4" s="190"/>
      <c r="F4" s="191"/>
      <c r="G4" s="188"/>
    </row>
    <row r="5" spans="1:7" ht="31.5" x14ac:dyDescent="0.25">
      <c r="A5" s="184"/>
      <c r="B5" s="6" t="s">
        <v>48</v>
      </c>
      <c r="C5" s="6" t="s">
        <v>49</v>
      </c>
      <c r="D5" s="6" t="s">
        <v>50</v>
      </c>
      <c r="E5" s="6" t="s">
        <v>51</v>
      </c>
      <c r="F5" s="6" t="s">
        <v>52</v>
      </c>
      <c r="G5" s="188"/>
    </row>
    <row r="6" spans="1:7" s="33" customFormat="1" x14ac:dyDescent="0.25">
      <c r="A6" s="31"/>
      <c r="B6" s="31"/>
      <c r="C6" s="31"/>
      <c r="D6" s="31"/>
      <c r="E6" s="32"/>
      <c r="F6" s="31"/>
      <c r="G6" s="75"/>
    </row>
    <row r="7" spans="1:7" s="33" customFormat="1" x14ac:dyDescent="0.25">
      <c r="A7" s="31"/>
      <c r="B7" s="31"/>
      <c r="C7" s="31"/>
      <c r="D7" s="31"/>
      <c r="E7" s="32"/>
      <c r="F7" s="31"/>
      <c r="G7" s="75"/>
    </row>
    <row r="8" spans="1:7" s="33" customFormat="1" x14ac:dyDescent="0.25">
      <c r="A8" s="31"/>
      <c r="B8" s="31"/>
      <c r="C8" s="31"/>
      <c r="D8" s="31"/>
      <c r="E8" s="32"/>
      <c r="F8" s="31"/>
      <c r="G8" s="75"/>
    </row>
    <row r="9" spans="1:7" s="33" customFormat="1" x14ac:dyDescent="0.25">
      <c r="A9" s="31"/>
      <c r="B9" s="31"/>
      <c r="C9" s="31"/>
      <c r="D9" s="31"/>
      <c r="E9" s="32"/>
      <c r="F9" s="31"/>
      <c r="G9" s="75"/>
    </row>
    <row r="10" spans="1:7" s="33" customFormat="1" x14ac:dyDescent="0.25">
      <c r="A10" s="31"/>
      <c r="B10" s="31"/>
      <c r="C10" s="31"/>
      <c r="D10" s="31"/>
      <c r="E10" s="32"/>
      <c r="F10" s="31"/>
      <c r="G10" s="75"/>
    </row>
    <row r="11" spans="1:7" s="33" customFormat="1" x14ac:dyDescent="0.25">
      <c r="A11" s="31"/>
      <c r="B11" s="31"/>
      <c r="C11" s="31"/>
      <c r="D11" s="31"/>
      <c r="E11" s="32"/>
      <c r="F11" s="31"/>
      <c r="G11" s="75"/>
    </row>
    <row r="12" spans="1:7" s="33" customFormat="1" x14ac:dyDescent="0.25">
      <c r="A12" s="31"/>
      <c r="B12" s="31"/>
      <c r="C12" s="31"/>
      <c r="D12" s="31"/>
      <c r="E12" s="32"/>
      <c r="F12" s="31"/>
      <c r="G12" s="75"/>
    </row>
    <row r="13" spans="1:7" s="33" customFormat="1" x14ac:dyDescent="0.25">
      <c r="A13" s="31"/>
      <c r="B13" s="31"/>
      <c r="C13" s="31"/>
      <c r="D13" s="31"/>
      <c r="E13" s="32"/>
      <c r="F13" s="31"/>
      <c r="G13" s="75"/>
    </row>
    <row r="14" spans="1:7" s="33" customFormat="1" x14ac:dyDescent="0.25">
      <c r="A14" s="31"/>
      <c r="B14" s="31"/>
      <c r="C14" s="31"/>
      <c r="D14" s="31"/>
      <c r="E14" s="32"/>
      <c r="F14" s="31"/>
      <c r="G14" s="75"/>
    </row>
    <row r="15" spans="1:7" s="33" customFormat="1" x14ac:dyDescent="0.25">
      <c r="A15" s="31"/>
      <c r="B15" s="31"/>
      <c r="C15" s="31"/>
      <c r="D15" s="31"/>
      <c r="E15" s="32"/>
      <c r="F15" s="31"/>
      <c r="G15" s="75"/>
    </row>
    <row r="16" spans="1:7" s="33" customFormat="1" x14ac:dyDescent="0.25">
      <c r="A16" s="31"/>
      <c r="B16" s="31"/>
      <c r="C16" s="31"/>
      <c r="D16" s="31"/>
      <c r="E16" s="32"/>
      <c r="F16" s="31"/>
      <c r="G16" s="75"/>
    </row>
    <row r="17" spans="1:7" s="33" customFormat="1" x14ac:dyDescent="0.25">
      <c r="A17" s="31"/>
      <c r="B17" s="31"/>
      <c r="C17" s="31"/>
      <c r="D17" s="31"/>
      <c r="E17" s="32"/>
      <c r="F17" s="31"/>
      <c r="G17" s="75"/>
    </row>
    <row r="18" spans="1:7" s="33" customFormat="1" x14ac:dyDescent="0.25">
      <c r="A18" s="31"/>
      <c r="B18" s="31"/>
      <c r="C18" s="31"/>
      <c r="D18" s="31"/>
      <c r="E18" s="32"/>
      <c r="F18" s="31"/>
      <c r="G18" s="75"/>
    </row>
    <row r="19" spans="1:7" s="33" customFormat="1" x14ac:dyDescent="0.25">
      <c r="A19" s="31"/>
      <c r="B19" s="31"/>
      <c r="C19" s="31"/>
      <c r="D19" s="31"/>
      <c r="E19" s="32"/>
      <c r="F19" s="31"/>
      <c r="G19" s="75"/>
    </row>
    <row r="20" spans="1:7" s="33" customFormat="1" x14ac:dyDescent="0.25">
      <c r="A20" s="31"/>
      <c r="B20" s="31"/>
      <c r="C20" s="31"/>
      <c r="D20" s="31"/>
      <c r="E20" s="32"/>
      <c r="F20" s="31"/>
      <c r="G20" s="75"/>
    </row>
    <row r="21" spans="1:7" s="33" customFormat="1" x14ac:dyDescent="0.25">
      <c r="A21" s="31"/>
      <c r="B21" s="31"/>
      <c r="C21" s="31"/>
      <c r="D21" s="31"/>
      <c r="E21" s="32"/>
      <c r="F21" s="31"/>
      <c r="G21" s="75"/>
    </row>
    <row r="22" spans="1:7" s="33" customFormat="1" x14ac:dyDescent="0.25">
      <c r="A22" s="31"/>
      <c r="B22" s="31"/>
      <c r="C22" s="31"/>
      <c r="D22" s="31"/>
      <c r="E22" s="32"/>
      <c r="F22" s="31"/>
      <c r="G22" s="75"/>
    </row>
    <row r="23" spans="1:7" x14ac:dyDescent="0.25">
      <c r="A23" s="192" t="s">
        <v>150</v>
      </c>
      <c r="B23" s="193"/>
      <c r="C23" s="193"/>
      <c r="D23" s="193"/>
      <c r="E23" s="193"/>
      <c r="F23" s="194"/>
      <c r="G23" s="85">
        <f>SUM(G6:G22)</f>
        <v>0</v>
      </c>
    </row>
    <row r="24" spans="1:7" s="33" customFormat="1" x14ac:dyDescent="0.25">
      <c r="A24" s="31"/>
      <c r="B24" s="31"/>
      <c r="C24" s="31"/>
      <c r="D24" s="31"/>
      <c r="E24" s="32"/>
      <c r="F24" s="31"/>
      <c r="G24" s="75"/>
    </row>
    <row r="25" spans="1:7" s="33" customFormat="1" x14ac:dyDescent="0.25">
      <c r="A25" s="31"/>
      <c r="B25" s="31"/>
      <c r="C25" s="31"/>
      <c r="D25" s="31"/>
      <c r="E25" s="32"/>
      <c r="F25" s="31"/>
      <c r="G25" s="75"/>
    </row>
    <row r="26" spans="1:7" s="33" customFormat="1" x14ac:dyDescent="0.25">
      <c r="A26" s="31"/>
      <c r="B26" s="31"/>
      <c r="C26" s="31"/>
      <c r="D26" s="31"/>
      <c r="E26" s="32"/>
      <c r="F26" s="31"/>
      <c r="G26" s="75"/>
    </row>
    <row r="27" spans="1:7" s="33" customFormat="1" x14ac:dyDescent="0.25">
      <c r="A27" s="31"/>
      <c r="B27" s="31"/>
      <c r="C27" s="31"/>
      <c r="D27" s="31"/>
      <c r="E27" s="32"/>
      <c r="F27" s="31"/>
      <c r="G27" s="75"/>
    </row>
    <row r="28" spans="1:7" s="33" customFormat="1" x14ac:dyDescent="0.25">
      <c r="A28" s="31"/>
      <c r="B28" s="31"/>
      <c r="C28" s="31"/>
      <c r="D28" s="31"/>
      <c r="E28" s="32"/>
      <c r="F28" s="31"/>
      <c r="G28" s="75"/>
    </row>
    <row r="29" spans="1:7" s="33" customFormat="1" x14ac:dyDescent="0.25">
      <c r="A29" s="31"/>
      <c r="B29" s="31"/>
      <c r="C29" s="31"/>
      <c r="D29" s="31"/>
      <c r="E29" s="32"/>
      <c r="F29" s="31"/>
      <c r="G29" s="75"/>
    </row>
    <row r="30" spans="1:7" s="33" customFormat="1" x14ac:dyDescent="0.25">
      <c r="A30" s="31"/>
      <c r="B30" s="31"/>
      <c r="C30" s="31"/>
      <c r="D30" s="31"/>
      <c r="E30" s="32"/>
      <c r="F30" s="31"/>
      <c r="G30" s="75"/>
    </row>
    <row r="31" spans="1:7" s="33" customFormat="1" x14ac:dyDescent="0.25">
      <c r="A31" s="31"/>
      <c r="B31" s="31"/>
      <c r="C31" s="31"/>
      <c r="D31" s="31"/>
      <c r="E31" s="32"/>
      <c r="F31" s="31"/>
      <c r="G31" s="75"/>
    </row>
    <row r="32" spans="1:7" s="33" customFormat="1" x14ac:dyDescent="0.25">
      <c r="A32" s="31"/>
      <c r="B32" s="31"/>
      <c r="C32" s="31"/>
      <c r="D32" s="31"/>
      <c r="E32" s="32"/>
      <c r="F32" s="31"/>
      <c r="G32" s="75"/>
    </row>
    <row r="33" spans="1:7" s="33" customFormat="1" x14ac:dyDescent="0.25">
      <c r="A33" s="31"/>
      <c r="B33" s="31"/>
      <c r="C33" s="31"/>
      <c r="D33" s="31"/>
      <c r="E33" s="32"/>
      <c r="F33" s="31"/>
      <c r="G33" s="75"/>
    </row>
    <row r="34" spans="1:7" s="33" customFormat="1" x14ac:dyDescent="0.25">
      <c r="A34" s="31"/>
      <c r="B34" s="31"/>
      <c r="C34" s="31"/>
      <c r="D34" s="31"/>
      <c r="E34" s="32"/>
      <c r="F34" s="31"/>
      <c r="G34" s="75"/>
    </row>
    <row r="35" spans="1:7" s="33" customFormat="1" x14ac:dyDescent="0.25">
      <c r="A35" s="31"/>
      <c r="B35" s="31"/>
      <c r="C35" s="31"/>
      <c r="D35" s="31"/>
      <c r="E35" s="32"/>
      <c r="F35" s="31"/>
      <c r="G35" s="75"/>
    </row>
    <row r="36" spans="1:7" s="33" customFormat="1" x14ac:dyDescent="0.25">
      <c r="A36" s="31"/>
      <c r="B36" s="31"/>
      <c r="C36" s="31"/>
      <c r="D36" s="31"/>
      <c r="E36" s="32"/>
      <c r="F36" s="31"/>
      <c r="G36" s="75"/>
    </row>
    <row r="37" spans="1:7" s="33" customFormat="1" x14ac:dyDescent="0.25">
      <c r="A37" s="31"/>
      <c r="B37" s="31"/>
      <c r="C37" s="31"/>
      <c r="D37" s="31"/>
      <c r="E37" s="32"/>
      <c r="F37" s="31"/>
      <c r="G37" s="75"/>
    </row>
    <row r="38" spans="1:7" s="33" customFormat="1" x14ac:dyDescent="0.25">
      <c r="A38" s="31"/>
      <c r="B38" s="31"/>
      <c r="C38" s="31"/>
      <c r="D38" s="31"/>
      <c r="E38" s="32"/>
      <c r="F38" s="31"/>
      <c r="G38" s="75"/>
    </row>
    <row r="39" spans="1:7" s="33" customFormat="1" x14ac:dyDescent="0.25">
      <c r="A39" s="31"/>
      <c r="B39" s="31"/>
      <c r="C39" s="31"/>
      <c r="D39" s="31"/>
      <c r="E39" s="32"/>
      <c r="F39" s="31"/>
      <c r="G39" s="75"/>
    </row>
    <row r="40" spans="1:7" s="33" customFormat="1" x14ac:dyDescent="0.25">
      <c r="A40" s="31"/>
      <c r="B40" s="31"/>
      <c r="C40" s="31"/>
      <c r="D40" s="31"/>
      <c r="E40" s="32"/>
      <c r="F40" s="31"/>
      <c r="G40" s="75"/>
    </row>
    <row r="41" spans="1:7" x14ac:dyDescent="0.25">
      <c r="A41" s="192" t="s">
        <v>151</v>
      </c>
      <c r="B41" s="193"/>
      <c r="C41" s="193"/>
      <c r="D41" s="193"/>
      <c r="E41" s="193"/>
      <c r="F41" s="194"/>
      <c r="G41" s="85">
        <f>SUM(G24:G40)</f>
        <v>0</v>
      </c>
    </row>
    <row r="42" spans="1:7" s="33" customFormat="1" x14ac:dyDescent="0.25">
      <c r="A42" s="31"/>
      <c r="B42" s="31"/>
      <c r="C42" s="31"/>
      <c r="D42" s="31"/>
      <c r="E42" s="32"/>
      <c r="F42" s="31"/>
      <c r="G42" s="75"/>
    </row>
    <row r="43" spans="1:7" s="33" customFormat="1" x14ac:dyDescent="0.25">
      <c r="A43" s="31"/>
      <c r="B43" s="31"/>
      <c r="C43" s="31"/>
      <c r="D43" s="31"/>
      <c r="E43" s="32"/>
      <c r="F43" s="31"/>
      <c r="G43" s="75"/>
    </row>
    <row r="44" spans="1:7" s="33" customFormat="1" x14ac:dyDescent="0.25">
      <c r="A44" s="31"/>
      <c r="B44" s="31"/>
      <c r="C44" s="31"/>
      <c r="D44" s="31"/>
      <c r="E44" s="32"/>
      <c r="F44" s="31"/>
      <c r="G44" s="75"/>
    </row>
    <row r="45" spans="1:7" s="33" customFormat="1" x14ac:dyDescent="0.25">
      <c r="A45" s="31"/>
      <c r="B45" s="31"/>
      <c r="C45" s="31"/>
      <c r="D45" s="31"/>
      <c r="E45" s="32"/>
      <c r="F45" s="31"/>
      <c r="G45" s="75"/>
    </row>
    <row r="46" spans="1:7" s="33" customFormat="1" x14ac:dyDescent="0.25">
      <c r="A46" s="31"/>
      <c r="B46" s="31"/>
      <c r="C46" s="31"/>
      <c r="D46" s="31"/>
      <c r="E46" s="32"/>
      <c r="F46" s="31"/>
      <c r="G46" s="75"/>
    </row>
    <row r="47" spans="1:7" s="33" customFormat="1" x14ac:dyDescent="0.25">
      <c r="A47" s="31"/>
      <c r="B47" s="31"/>
      <c r="C47" s="31"/>
      <c r="D47" s="31"/>
      <c r="E47" s="32"/>
      <c r="F47" s="31"/>
      <c r="G47" s="75"/>
    </row>
    <row r="48" spans="1:7" s="33" customFormat="1" x14ac:dyDescent="0.25">
      <c r="A48" s="31"/>
      <c r="B48" s="31"/>
      <c r="C48" s="31"/>
      <c r="D48" s="31"/>
      <c r="E48" s="32"/>
      <c r="F48" s="31"/>
      <c r="G48" s="75"/>
    </row>
    <row r="49" spans="1:7" s="33" customFormat="1" x14ac:dyDescent="0.25">
      <c r="A49" s="31"/>
      <c r="B49" s="31"/>
      <c r="C49" s="31"/>
      <c r="D49" s="31"/>
      <c r="E49" s="32"/>
      <c r="F49" s="31"/>
      <c r="G49" s="75"/>
    </row>
    <row r="50" spans="1:7" s="33" customFormat="1" x14ac:dyDescent="0.25">
      <c r="A50" s="31"/>
      <c r="B50" s="31"/>
      <c r="C50" s="31"/>
      <c r="D50" s="31"/>
      <c r="E50" s="32"/>
      <c r="F50" s="31"/>
      <c r="G50" s="75"/>
    </row>
    <row r="51" spans="1:7" s="33" customFormat="1" x14ac:dyDescent="0.25">
      <c r="A51" s="31"/>
      <c r="B51" s="31"/>
      <c r="C51" s="31"/>
      <c r="D51" s="31"/>
      <c r="E51" s="32"/>
      <c r="F51" s="31"/>
      <c r="G51" s="75"/>
    </row>
    <row r="52" spans="1:7" s="33" customFormat="1" x14ac:dyDescent="0.25">
      <c r="A52" s="31"/>
      <c r="B52" s="31"/>
      <c r="C52" s="31"/>
      <c r="D52" s="31"/>
      <c r="E52" s="32"/>
      <c r="F52" s="31"/>
      <c r="G52" s="75"/>
    </row>
    <row r="53" spans="1:7" s="33" customFormat="1" x14ac:dyDescent="0.25">
      <c r="A53" s="31"/>
      <c r="B53" s="31"/>
      <c r="C53" s="31"/>
      <c r="D53" s="31"/>
      <c r="E53" s="32"/>
      <c r="F53" s="31"/>
      <c r="G53" s="75"/>
    </row>
    <row r="54" spans="1:7" s="33" customFormat="1" x14ac:dyDescent="0.25">
      <c r="A54" s="31"/>
      <c r="B54" s="31"/>
      <c r="C54" s="31"/>
      <c r="D54" s="31"/>
      <c r="E54" s="32"/>
      <c r="F54" s="31"/>
      <c r="G54" s="75"/>
    </row>
    <row r="55" spans="1:7" s="33" customFormat="1" x14ac:dyDescent="0.25">
      <c r="A55" s="31"/>
      <c r="B55" s="31"/>
      <c r="C55" s="31"/>
      <c r="D55" s="31"/>
      <c r="E55" s="32"/>
      <c r="F55" s="31"/>
      <c r="G55" s="75"/>
    </row>
    <row r="56" spans="1:7" s="33" customFormat="1" x14ac:dyDescent="0.25">
      <c r="A56" s="31"/>
      <c r="B56" s="31"/>
      <c r="C56" s="31"/>
      <c r="D56" s="31"/>
      <c r="E56" s="32"/>
      <c r="F56" s="31"/>
      <c r="G56" s="75"/>
    </row>
    <row r="57" spans="1:7" s="33" customFormat="1" x14ac:dyDescent="0.25">
      <c r="A57" s="31"/>
      <c r="B57" s="31"/>
      <c r="C57" s="31"/>
      <c r="D57" s="31"/>
      <c r="E57" s="32"/>
      <c r="F57" s="31"/>
      <c r="G57" s="75"/>
    </row>
    <row r="58" spans="1:7" s="33" customFormat="1" x14ac:dyDescent="0.25">
      <c r="A58" s="31"/>
      <c r="B58" s="31"/>
      <c r="C58" s="31"/>
      <c r="D58" s="31"/>
      <c r="E58" s="32"/>
      <c r="F58" s="31"/>
      <c r="G58" s="75"/>
    </row>
    <row r="59" spans="1:7" x14ac:dyDescent="0.25">
      <c r="A59" s="192" t="s">
        <v>152</v>
      </c>
      <c r="B59" s="193"/>
      <c r="C59" s="193"/>
      <c r="D59" s="193"/>
      <c r="E59" s="193"/>
      <c r="F59" s="194"/>
      <c r="G59" s="85">
        <f>SUM(G42:G58)</f>
        <v>0</v>
      </c>
    </row>
    <row r="60" spans="1:7" s="33" customFormat="1" x14ac:dyDescent="0.25">
      <c r="A60" s="31"/>
      <c r="B60" s="31"/>
      <c r="C60" s="31"/>
      <c r="D60" s="31"/>
      <c r="E60" s="32"/>
      <c r="F60" s="31"/>
      <c r="G60" s="75"/>
    </row>
    <row r="61" spans="1:7" s="33" customFormat="1" x14ac:dyDescent="0.25">
      <c r="A61" s="31"/>
      <c r="B61" s="31"/>
      <c r="C61" s="31"/>
      <c r="D61" s="31"/>
      <c r="E61" s="32"/>
      <c r="F61" s="31"/>
      <c r="G61" s="75"/>
    </row>
    <row r="62" spans="1:7" s="33" customFormat="1" x14ac:dyDescent="0.25">
      <c r="A62" s="31"/>
      <c r="B62" s="31"/>
      <c r="C62" s="31"/>
      <c r="D62" s="31"/>
      <c r="E62" s="32"/>
      <c r="F62" s="31"/>
      <c r="G62" s="75"/>
    </row>
    <row r="63" spans="1:7" s="33" customFormat="1" x14ac:dyDescent="0.25">
      <c r="A63" s="31"/>
      <c r="B63" s="31"/>
      <c r="C63" s="31"/>
      <c r="D63" s="31"/>
      <c r="E63" s="32"/>
      <c r="F63" s="31"/>
      <c r="G63" s="75"/>
    </row>
    <row r="64" spans="1:7" s="33" customFormat="1" x14ac:dyDescent="0.25">
      <c r="A64" s="31"/>
      <c r="B64" s="31"/>
      <c r="C64" s="31"/>
      <c r="D64" s="31"/>
      <c r="E64" s="32"/>
      <c r="F64" s="31"/>
      <c r="G64" s="75"/>
    </row>
    <row r="65" spans="1:7" s="33" customFormat="1" x14ac:dyDescent="0.25">
      <c r="A65" s="31"/>
      <c r="B65" s="31"/>
      <c r="C65" s="31"/>
      <c r="D65" s="31"/>
      <c r="E65" s="32"/>
      <c r="F65" s="31"/>
      <c r="G65" s="75"/>
    </row>
    <row r="66" spans="1:7" s="33" customFormat="1" x14ac:dyDescent="0.25">
      <c r="A66" s="31"/>
      <c r="B66" s="31"/>
      <c r="C66" s="31"/>
      <c r="D66" s="31"/>
      <c r="E66" s="32"/>
      <c r="F66" s="31"/>
      <c r="G66" s="75"/>
    </row>
    <row r="67" spans="1:7" s="33" customFormat="1" x14ac:dyDescent="0.25">
      <c r="A67" s="31"/>
      <c r="B67" s="31"/>
      <c r="C67" s="31"/>
      <c r="D67" s="31"/>
      <c r="E67" s="32"/>
      <c r="F67" s="31"/>
      <c r="G67" s="75"/>
    </row>
    <row r="68" spans="1:7" s="33" customFormat="1" x14ac:dyDescent="0.25">
      <c r="A68" s="31"/>
      <c r="B68" s="31"/>
      <c r="C68" s="31"/>
      <c r="D68" s="31"/>
      <c r="E68" s="32"/>
      <c r="F68" s="31"/>
      <c r="G68" s="75"/>
    </row>
    <row r="69" spans="1:7" s="33" customFormat="1" x14ac:dyDescent="0.25">
      <c r="A69" s="31"/>
      <c r="B69" s="31"/>
      <c r="C69" s="31"/>
      <c r="D69" s="31"/>
      <c r="E69" s="32"/>
      <c r="F69" s="31"/>
      <c r="G69" s="75"/>
    </row>
    <row r="70" spans="1:7" s="33" customFormat="1" x14ac:dyDescent="0.25">
      <c r="A70" s="31"/>
      <c r="B70" s="31"/>
      <c r="C70" s="31"/>
      <c r="D70" s="31"/>
      <c r="E70" s="32"/>
      <c r="F70" s="31"/>
      <c r="G70" s="75"/>
    </row>
    <row r="71" spans="1:7" s="33" customFormat="1" x14ac:dyDescent="0.25">
      <c r="A71" s="31"/>
      <c r="B71" s="31"/>
      <c r="C71" s="31"/>
      <c r="D71" s="31"/>
      <c r="E71" s="32"/>
      <c r="F71" s="31"/>
      <c r="G71" s="75"/>
    </row>
    <row r="72" spans="1:7" s="33" customFormat="1" x14ac:dyDescent="0.25">
      <c r="A72" s="31"/>
      <c r="B72" s="31"/>
      <c r="C72" s="31"/>
      <c r="D72" s="31"/>
      <c r="E72" s="32"/>
      <c r="F72" s="31"/>
      <c r="G72" s="75"/>
    </row>
    <row r="73" spans="1:7" s="33" customFormat="1" x14ac:dyDescent="0.25">
      <c r="A73" s="31"/>
      <c r="B73" s="31"/>
      <c r="C73" s="31"/>
      <c r="D73" s="31"/>
      <c r="E73" s="32"/>
      <c r="F73" s="31"/>
      <c r="G73" s="75"/>
    </row>
    <row r="74" spans="1:7" s="33" customFormat="1" x14ac:dyDescent="0.25">
      <c r="A74" s="31"/>
      <c r="B74" s="31"/>
      <c r="C74" s="31"/>
      <c r="D74" s="31"/>
      <c r="E74" s="32"/>
      <c r="F74" s="31"/>
      <c r="G74" s="75"/>
    </row>
    <row r="75" spans="1:7" s="33" customFormat="1" x14ac:dyDescent="0.25">
      <c r="A75" s="31"/>
      <c r="B75" s="31"/>
      <c r="C75" s="31"/>
      <c r="D75" s="31"/>
      <c r="E75" s="32"/>
      <c r="F75" s="31"/>
      <c r="G75" s="75"/>
    </row>
    <row r="76" spans="1:7" s="33" customFormat="1" x14ac:dyDescent="0.25">
      <c r="A76" s="31"/>
      <c r="B76" s="31"/>
      <c r="C76" s="31"/>
      <c r="D76" s="31"/>
      <c r="E76" s="32"/>
      <c r="F76" s="31"/>
      <c r="G76" s="75"/>
    </row>
    <row r="77" spans="1:7" x14ac:dyDescent="0.25">
      <c r="A77" s="192" t="s">
        <v>153</v>
      </c>
      <c r="B77" s="193"/>
      <c r="C77" s="193"/>
      <c r="D77" s="193"/>
      <c r="E77" s="193"/>
      <c r="F77" s="194"/>
      <c r="G77" s="85">
        <f>SUM(G60:G76)</f>
        <v>0</v>
      </c>
    </row>
    <row r="78" spans="1:7" x14ac:dyDescent="0.25">
      <c r="A78" s="185" t="s">
        <v>154</v>
      </c>
      <c r="B78" s="185"/>
      <c r="C78" s="186"/>
      <c r="D78" s="20"/>
      <c r="E78" s="20"/>
      <c r="F78" s="20"/>
      <c r="G78" s="85">
        <f>G59+G77+G41+G23</f>
        <v>0</v>
      </c>
    </row>
  </sheetData>
  <sheetProtection formatCells="0" formatColumns="0" formatRows="0" insertColumns="0" insertRows="0" deleteColumns="0" deleteRows="0" selectLockedCells="1"/>
  <mergeCells count="9">
    <mergeCell ref="A78:C78"/>
    <mergeCell ref="A77:F77"/>
    <mergeCell ref="B3:F3"/>
    <mergeCell ref="G3:G5"/>
    <mergeCell ref="A4:A5"/>
    <mergeCell ref="B4:F4"/>
    <mergeCell ref="A23:F23"/>
    <mergeCell ref="A41:F41"/>
    <mergeCell ref="A59:F59"/>
  </mergeCells>
  <pageMargins left="0.7" right="0.7" top="0.75" bottom="0.75" header="0.3" footer="0.3"/>
  <pageSetup paperSize="9" orientation="portrait" verticalDpi="0" r:id="rId1"/>
  <customProperties>
    <customPr name="EpmWorksheetKeyString_GUID" r:id="rId2"/>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4"/>
  <sheetViews>
    <sheetView workbookViewId="0">
      <selection activeCell="A11" sqref="A11"/>
    </sheetView>
  </sheetViews>
  <sheetFormatPr defaultRowHeight="15" x14ac:dyDescent="0.25"/>
  <cols>
    <col min="1" max="1" width="64.5703125" bestFit="1" customWidth="1"/>
    <col min="2" max="2" width="7.5703125" bestFit="1" customWidth="1"/>
    <col min="3" max="3" width="11.85546875" bestFit="1" customWidth="1"/>
  </cols>
  <sheetData>
    <row r="1" spans="1:1" ht="15.75" x14ac:dyDescent="0.25">
      <c r="A1" s="22" t="s">
        <v>26</v>
      </c>
    </row>
    <row r="2" spans="1:1" ht="15.75" x14ac:dyDescent="0.25">
      <c r="A2" s="22" t="s">
        <v>27</v>
      </c>
    </row>
    <row r="3" spans="1:1" ht="15.75" x14ac:dyDescent="0.25">
      <c r="A3" s="22" t="s">
        <v>28</v>
      </c>
    </row>
    <row r="6" spans="1:1" ht="15.75" x14ac:dyDescent="0.25">
      <c r="A6" s="22" t="s">
        <v>38</v>
      </c>
    </row>
    <row r="7" spans="1:1" ht="15.75" x14ac:dyDescent="0.25">
      <c r="A7" s="22" t="s">
        <v>78</v>
      </c>
    </row>
    <row r="8" spans="1:1" s="16" customFormat="1" ht="15.75" x14ac:dyDescent="0.25">
      <c r="A8" s="22" t="s">
        <v>54</v>
      </c>
    </row>
    <row r="9" spans="1:1" ht="15.75" x14ac:dyDescent="0.25">
      <c r="A9" s="22" t="s">
        <v>55</v>
      </c>
    </row>
    <row r="12" spans="1:1" ht="15.75" x14ac:dyDescent="0.25">
      <c r="A12" s="22" t="s">
        <v>71</v>
      </c>
    </row>
    <row r="13" spans="1:1" ht="15.75" x14ac:dyDescent="0.25">
      <c r="A13" s="22" t="s">
        <v>72</v>
      </c>
    </row>
    <row r="14" spans="1:1" ht="15.75" x14ac:dyDescent="0.25">
      <c r="A14" s="22" t="s">
        <v>73</v>
      </c>
    </row>
  </sheetData>
  <pageMargins left="0.7" right="0.7" top="0.75" bottom="0.75" header="0.3" footer="0.3"/>
  <customProperties>
    <customPr name="EpmWorksheetKeyString_GUID" r:id="rId1"/>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A. Eelarve</vt:lpstr>
      <vt:lpstr>B. Maksetaotlus</vt:lpstr>
      <vt:lpstr>C. KULUARUANDE KOOND</vt:lpstr>
      <vt:lpstr>C1. Tööjõukulud</vt:lpstr>
      <vt:lpstr>C2. Sõidu- ja lähetuskulud</vt:lpstr>
      <vt:lpstr>C3. Seadmed, kinnisvara</vt:lpstr>
      <vt:lpstr>C4. Muud otsesed kulud</vt:lpstr>
      <vt:lpstr>Nähtamatu leht</vt:lpstr>
      <vt:lpstr>Kinnituskiri</vt:lpstr>
      <vt:lpstr>Projekti_valdkond</vt:lpstr>
      <vt:lpstr>Valdkond</vt:lpstr>
      <vt:lpstr>Ühik</vt:lpstr>
    </vt:vector>
  </TitlesOfParts>
  <Company>SMIT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Aigi Kasvand</dc:creator>
  <cp:lastModifiedBy>Marina Põldma</cp:lastModifiedBy>
  <dcterms:created xsi:type="dcterms:W3CDTF">2014-06-17T10:19:13Z</dcterms:created>
  <dcterms:modified xsi:type="dcterms:W3CDTF">2020-09-09T05:34:43Z</dcterms:modified>
</cp:coreProperties>
</file>